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340" windowHeight="6795"/>
  </bookViews>
  <sheets>
    <sheet name="TABLE 17" sheetId="1" r:id="rId1"/>
  </sheets>
  <definedNames>
    <definedName name="_xlnm.Print_Area" localSheetId="0">'TABLE 17'!$A$1:$J$47</definedName>
  </definedNames>
  <calcPr calcId="145621"/>
</workbook>
</file>

<file path=xl/calcChain.xml><?xml version="1.0" encoding="utf-8"?>
<calcChain xmlns="http://schemas.openxmlformats.org/spreadsheetml/2006/main">
  <c r="C40" i="1" l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G8" i="1" l="1"/>
  <c r="C8" i="1"/>
  <c r="E36" i="1" l="1"/>
  <c r="E38" i="1"/>
  <c r="E40" i="1"/>
  <c r="I8" i="1"/>
  <c r="I38" i="1"/>
  <c r="I40" i="1"/>
  <c r="I24" i="1"/>
  <c r="I34" i="1"/>
  <c r="I18" i="1"/>
  <c r="I16" i="1"/>
  <c r="I26" i="1"/>
  <c r="I10" i="1"/>
  <c r="I12" i="1"/>
  <c r="I30" i="1"/>
  <c r="I22" i="1"/>
  <c r="I14" i="1"/>
  <c r="I32" i="1"/>
  <c r="I20" i="1"/>
  <c r="I28" i="1"/>
  <c r="I36" i="1"/>
  <c r="E10" i="1"/>
  <c r="E32" i="1"/>
  <c r="E16" i="1"/>
  <c r="E14" i="1"/>
  <c r="E30" i="1"/>
  <c r="E28" i="1"/>
  <c r="E26" i="1"/>
  <c r="E22" i="1"/>
  <c r="E24" i="1"/>
  <c r="E34" i="1"/>
  <c r="E18" i="1"/>
  <c r="E20" i="1"/>
  <c r="E12" i="1"/>
  <c r="E8" i="1"/>
</calcChain>
</file>

<file path=xl/sharedStrings.xml><?xml version="1.0" encoding="utf-8"?>
<sst xmlns="http://schemas.openxmlformats.org/spreadsheetml/2006/main" count="28" uniqueCount="26">
  <si>
    <t>Percent</t>
  </si>
  <si>
    <t>March</t>
  </si>
  <si>
    <t>Establishments</t>
  </si>
  <si>
    <t>of Total</t>
  </si>
  <si>
    <t>Employment</t>
  </si>
  <si>
    <t>0-500</t>
  </si>
  <si>
    <t>501-1,000</t>
  </si>
  <si>
    <t>1,001-1,500</t>
  </si>
  <si>
    <t>1,501-2,000</t>
  </si>
  <si>
    <t>2,001-2,500</t>
  </si>
  <si>
    <t>2,501-3,000</t>
  </si>
  <si>
    <t>3,001-3,500</t>
  </si>
  <si>
    <t>3,501-4,000</t>
  </si>
  <si>
    <t>4,001-4,500</t>
  </si>
  <si>
    <t>4,501-5,000</t>
  </si>
  <si>
    <t>Total</t>
  </si>
  <si>
    <t>5,001-5,500</t>
  </si>
  <si>
    <t>5,501-6,000</t>
  </si>
  <si>
    <t>Average Monthly Wage</t>
  </si>
  <si>
    <t>6,001-6,500</t>
  </si>
  <si>
    <t>6,501 -7,000</t>
  </si>
  <si>
    <t>7,001-7,500</t>
  </si>
  <si>
    <t>7,500 +</t>
  </si>
  <si>
    <t>TABLE 17. UTAH ESTABLISHMENTS AND EMPLOYMENT</t>
  </si>
  <si>
    <t>Source:  Utah Department of Workforce Services, Workforce Research &amp; Analysis, Annual Report of Labor Market Information, 2015</t>
  </si>
  <si>
    <t>BY AVERAGE MONTHLY WAGE, FIRST QUARTER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</si>
</sst>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3" fillId="0" borderId="0" xfId="1" applyNumberFormat="1" applyFont="1" applyAlignment="1"/>
    <xf numFmtId="0" fontId="0" fillId="0" borderId="0" xfId="0" applyBorder="1"/>
    <xf numFmtId="3" fontId="4" fillId="0" borderId="0" xfId="0" applyNumberFormat="1" applyFont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 applyBorder="1"/>
    <xf numFmtId="164" fontId="2" fillId="3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/>
    <xf numFmtId="0" fontId="2" fillId="3" borderId="0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/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zoomScaleNormal="100" zoomScaleSheetLayoutView="75" workbookViewId="0"/>
  </sheetViews>
  <sheetFormatPr defaultRowHeight="12.75" x14ac:dyDescent="0.2"/>
  <cols>
    <col min="1" max="1" width="21" customWidth="1"/>
    <col min="2" max="2" width="7.7109375" customWidth="1"/>
    <col min="3" max="3" width="14.85546875" customWidth="1"/>
    <col min="4" max="4" width="7.7109375" customWidth="1"/>
    <col min="5" max="5" width="14.85546875" customWidth="1"/>
    <col min="6" max="6" width="7.7109375" customWidth="1"/>
    <col min="7" max="7" width="14.85546875" customWidth="1"/>
    <col min="8" max="8" width="7.7109375" customWidth="1"/>
    <col min="9" max="9" width="14.855468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</row>
    <row r="2" spans="1:17" ht="15" x14ac:dyDescent="0.2">
      <c r="A2" s="10"/>
      <c r="B2" s="10"/>
      <c r="C2" s="10"/>
      <c r="D2" s="10"/>
      <c r="E2" s="11" t="s">
        <v>23</v>
      </c>
      <c r="F2" s="10"/>
      <c r="G2" s="10"/>
      <c r="H2" s="10"/>
      <c r="I2" s="10"/>
    </row>
    <row r="3" spans="1:17" ht="15" x14ac:dyDescent="0.2">
      <c r="A3" s="10"/>
      <c r="B3" s="10"/>
      <c r="C3" s="10"/>
      <c r="D3" s="10"/>
      <c r="E3" s="11" t="s">
        <v>25</v>
      </c>
      <c r="F3" s="10"/>
      <c r="G3" s="10"/>
      <c r="H3" s="10"/>
      <c r="I3" s="10"/>
    </row>
    <row r="4" spans="1:17" x14ac:dyDescent="0.2">
      <c r="A4" s="12"/>
      <c r="B4" s="12"/>
      <c r="C4" s="12"/>
      <c r="D4" s="12"/>
      <c r="E4" s="13"/>
      <c r="F4" s="13"/>
      <c r="G4" s="12"/>
      <c r="H4" s="12"/>
      <c r="I4" s="12"/>
    </row>
    <row r="5" spans="1:17" x14ac:dyDescent="0.2">
      <c r="A5" s="14"/>
      <c r="B5" s="14"/>
      <c r="C5" s="14"/>
      <c r="D5" s="14"/>
      <c r="E5" s="15" t="s">
        <v>0</v>
      </c>
      <c r="F5" s="16"/>
      <c r="G5" s="17" t="s">
        <v>1</v>
      </c>
      <c r="H5" s="14"/>
      <c r="I5" s="17" t="s">
        <v>0</v>
      </c>
    </row>
    <row r="6" spans="1:17" s="7" customFormat="1" ht="13.5" thickBot="1" x14ac:dyDescent="0.25">
      <c r="A6" s="18" t="s">
        <v>18</v>
      </c>
      <c r="B6" s="18"/>
      <c r="C6" s="19" t="s">
        <v>2</v>
      </c>
      <c r="D6" s="18"/>
      <c r="E6" s="20" t="s">
        <v>3</v>
      </c>
      <c r="F6" s="21"/>
      <c r="G6" s="19" t="s">
        <v>4</v>
      </c>
      <c r="H6" s="18"/>
      <c r="I6" s="19" t="s">
        <v>3</v>
      </c>
    </row>
    <row r="7" spans="1:17" ht="13.5" thickTop="1" x14ac:dyDescent="0.2">
      <c r="E7" s="1"/>
      <c r="F7" s="1"/>
      <c r="J7" s="2"/>
    </row>
    <row r="8" spans="1:17" x14ac:dyDescent="0.2">
      <c r="A8" t="s">
        <v>15</v>
      </c>
      <c r="B8" s="2"/>
      <c r="C8" s="3">
        <f>SUM(C10:C40)</f>
        <v>90442</v>
      </c>
      <c r="D8" s="3"/>
      <c r="E8" s="4">
        <f>+C8/$C$8</f>
        <v>1</v>
      </c>
      <c r="F8" s="4"/>
      <c r="G8" s="3">
        <f>SUM(G10:G40)</f>
        <v>1359307</v>
      </c>
      <c r="H8" s="3"/>
      <c r="I8" s="4">
        <f>+G8/$G$8</f>
        <v>1</v>
      </c>
    </row>
    <row r="9" spans="1:17" x14ac:dyDescent="0.2">
      <c r="C9" s="5"/>
      <c r="D9" s="5"/>
      <c r="E9" s="5"/>
      <c r="F9" s="5"/>
      <c r="G9" s="8"/>
      <c r="H9" s="5"/>
      <c r="I9" s="4"/>
    </row>
    <row r="10" spans="1:17" x14ac:dyDescent="0.2">
      <c r="A10" t="s">
        <v>5</v>
      </c>
      <c r="C10" s="3">
        <f>13550+116</f>
        <v>13666</v>
      </c>
      <c r="D10" s="3"/>
      <c r="E10" s="4">
        <f>+C10/$C$8</f>
        <v>0.1511023639459543</v>
      </c>
      <c r="F10" s="4"/>
      <c r="G10" s="3">
        <v>22509</v>
      </c>
      <c r="H10" s="3"/>
      <c r="I10" s="4">
        <f>+G10/$G$8</f>
        <v>1.65591731669152E-2</v>
      </c>
    </row>
    <row r="11" spans="1:17" x14ac:dyDescent="0.2">
      <c r="C11" s="3"/>
      <c r="D11" s="3"/>
      <c r="E11" s="4"/>
      <c r="F11" s="4"/>
      <c r="G11" s="3"/>
      <c r="H11" s="3"/>
      <c r="I11" s="4"/>
    </row>
    <row r="12" spans="1:17" x14ac:dyDescent="0.2">
      <c r="A12" t="s">
        <v>6</v>
      </c>
      <c r="C12" s="3">
        <f>8773+116</f>
        <v>8889</v>
      </c>
      <c r="D12" s="3"/>
      <c r="E12" s="4">
        <f>+C12/$C$8</f>
        <v>9.8283983105194483E-2</v>
      </c>
      <c r="F12" s="4"/>
      <c r="G12" s="3">
        <v>106519</v>
      </c>
      <c r="H12" s="3"/>
      <c r="I12" s="4">
        <f>+G12/$G$8</f>
        <v>7.8362724535369868E-2</v>
      </c>
    </row>
    <row r="13" spans="1:17" x14ac:dyDescent="0.2">
      <c r="C13" s="3"/>
      <c r="D13" s="3"/>
      <c r="E13" s="4"/>
      <c r="F13" s="4"/>
      <c r="G13" s="3"/>
      <c r="H13" s="3"/>
      <c r="I13" s="4"/>
    </row>
    <row r="14" spans="1:17" ht="15" x14ac:dyDescent="0.2">
      <c r="A14" t="s">
        <v>7</v>
      </c>
      <c r="C14" s="3">
        <f>10154+116</f>
        <v>10270</v>
      </c>
      <c r="D14" s="3"/>
      <c r="E14" s="4">
        <f>+C14/$C$8</f>
        <v>0.11355343756219456</v>
      </c>
      <c r="F14" s="4"/>
      <c r="G14" s="3">
        <v>135469</v>
      </c>
      <c r="H14" s="3"/>
      <c r="I14" s="4">
        <f>+G14/$G$8</f>
        <v>9.9660341629962915E-2</v>
      </c>
      <c r="Q14" s="9"/>
    </row>
    <row r="15" spans="1:17" ht="15" x14ac:dyDescent="0.2">
      <c r="C15" s="3"/>
      <c r="D15" s="3"/>
      <c r="E15" s="4"/>
      <c r="F15" s="4"/>
      <c r="G15" s="3"/>
      <c r="H15" s="3"/>
      <c r="I15" s="4"/>
      <c r="Q15" s="9"/>
    </row>
    <row r="16" spans="1:17" x14ac:dyDescent="0.2">
      <c r="A16" t="s">
        <v>8</v>
      </c>
      <c r="C16" s="3">
        <f>9584+116</f>
        <v>9700</v>
      </c>
      <c r="D16" s="3"/>
      <c r="E16" s="4">
        <f>+C16/$C$8</f>
        <v>0.10725105592534442</v>
      </c>
      <c r="F16" s="4"/>
      <c r="G16" s="3">
        <v>148479</v>
      </c>
      <c r="H16" s="3"/>
      <c r="I16" s="4">
        <f>+G16/$G$8</f>
        <v>0.10923139511530508</v>
      </c>
    </row>
    <row r="17" spans="1:9" x14ac:dyDescent="0.2">
      <c r="C17" s="3"/>
      <c r="D17" s="3"/>
      <c r="E17" s="4"/>
      <c r="F17" s="4"/>
      <c r="G17" s="3"/>
      <c r="H17" s="3"/>
      <c r="I17" s="4"/>
    </row>
    <row r="18" spans="1:9" x14ac:dyDescent="0.2">
      <c r="A18" t="s">
        <v>9</v>
      </c>
      <c r="C18" s="3">
        <f>8334+116</f>
        <v>8450</v>
      </c>
      <c r="D18" s="3"/>
      <c r="E18" s="4">
        <f>+C18/$C$8</f>
        <v>9.3430043563830958E-2</v>
      </c>
      <c r="F18" s="4"/>
      <c r="G18" s="3">
        <v>152148</v>
      </c>
      <c r="H18" s="3"/>
      <c r="I18" s="4">
        <f>+G18/$G$8</f>
        <v>0.11193056461858873</v>
      </c>
    </row>
    <row r="19" spans="1:9" x14ac:dyDescent="0.2">
      <c r="C19" s="3"/>
      <c r="D19" s="3"/>
      <c r="E19" s="4"/>
      <c r="F19" s="4"/>
      <c r="G19" s="3"/>
      <c r="H19" s="3"/>
      <c r="I19" s="4"/>
    </row>
    <row r="20" spans="1:9" x14ac:dyDescent="0.2">
      <c r="A20" t="s">
        <v>10</v>
      </c>
      <c r="C20" s="3">
        <f>7262+116</f>
        <v>7378</v>
      </c>
      <c r="D20" s="3"/>
      <c r="E20" s="4">
        <f>+C20/$C$8</f>
        <v>8.1577143362597027E-2</v>
      </c>
      <c r="F20" s="4"/>
      <c r="G20" s="3">
        <v>139414</v>
      </c>
      <c r="H20" s="3"/>
      <c r="I20" s="4">
        <f>+G20/$G$8</f>
        <v>0.10256255577290486</v>
      </c>
    </row>
    <row r="21" spans="1:9" x14ac:dyDescent="0.2">
      <c r="C21" s="3"/>
      <c r="D21" s="3"/>
      <c r="E21" s="4"/>
      <c r="F21" s="4"/>
      <c r="G21" s="3"/>
      <c r="H21" s="3"/>
      <c r="I21" s="4"/>
    </row>
    <row r="22" spans="1:9" x14ac:dyDescent="0.2">
      <c r="A22" t="s">
        <v>11</v>
      </c>
      <c r="C22" s="3">
        <f>5546+116</f>
        <v>5662</v>
      </c>
      <c r="D22" s="3"/>
      <c r="E22" s="4">
        <f>+C22/$C$8</f>
        <v>6.2603657592711345E-2</v>
      </c>
      <c r="F22" s="4"/>
      <c r="G22" s="3">
        <v>105858</v>
      </c>
      <c r="H22" s="3"/>
      <c r="I22" s="4">
        <f>+G22/$G$8</f>
        <v>7.7876447336767921E-2</v>
      </c>
    </row>
    <row r="23" spans="1:9" x14ac:dyDescent="0.2">
      <c r="C23" s="3"/>
      <c r="D23" s="3"/>
      <c r="E23" s="4"/>
      <c r="F23" s="4"/>
      <c r="G23" s="3"/>
      <c r="H23" s="3"/>
      <c r="I23" s="4"/>
    </row>
    <row r="24" spans="1:9" x14ac:dyDescent="0.2">
      <c r="A24" t="s">
        <v>12</v>
      </c>
      <c r="C24" s="3">
        <f>4315+116</f>
        <v>4431</v>
      </c>
      <c r="D24" s="3"/>
      <c r="E24" s="4">
        <f>+C24/$C$8</f>
        <v>4.8992724619092896E-2</v>
      </c>
      <c r="F24" s="4"/>
      <c r="G24" s="3">
        <v>106229</v>
      </c>
      <c r="H24" s="3"/>
      <c r="I24" s="4">
        <f>+G24/$G$8</f>
        <v>7.8149380529931797E-2</v>
      </c>
    </row>
    <row r="25" spans="1:9" x14ac:dyDescent="0.2">
      <c r="C25" s="3"/>
      <c r="D25" s="3"/>
      <c r="E25" s="4"/>
      <c r="F25" s="4"/>
      <c r="G25" s="3"/>
      <c r="H25" s="3"/>
      <c r="I25" s="4"/>
    </row>
    <row r="26" spans="1:9" x14ac:dyDescent="0.2">
      <c r="A26" t="s">
        <v>13</v>
      </c>
      <c r="C26" s="3">
        <f>3203+116</f>
        <v>3319</v>
      </c>
      <c r="D26" s="3"/>
      <c r="E26" s="4">
        <f>+C26/$C$8</f>
        <v>3.6697552022290532E-2</v>
      </c>
      <c r="F26" s="4"/>
      <c r="G26" s="3">
        <v>75579</v>
      </c>
      <c r="H26" s="3"/>
      <c r="I26" s="4">
        <f>+G26/$G$8</f>
        <v>5.560112616208112E-2</v>
      </c>
    </row>
    <row r="27" spans="1:9" x14ac:dyDescent="0.2">
      <c r="C27" s="3"/>
      <c r="D27" s="3"/>
      <c r="E27" s="4"/>
      <c r="F27" s="4"/>
      <c r="G27" s="3"/>
      <c r="H27" s="3"/>
      <c r="I27" s="4"/>
    </row>
    <row r="28" spans="1:9" x14ac:dyDescent="0.2">
      <c r="A28" t="s">
        <v>14</v>
      </c>
      <c r="C28" s="3">
        <f>2887+116</f>
        <v>3003</v>
      </c>
      <c r="D28" s="3"/>
      <c r="E28" s="4">
        <f>+C28/$C$8</f>
        <v>3.3203600097299925E-2</v>
      </c>
      <c r="F28" s="4"/>
      <c r="G28" s="3">
        <v>72393</v>
      </c>
      <c r="H28" s="3"/>
      <c r="I28" s="4">
        <f>+G28/$G$8</f>
        <v>5.3257284778199479E-2</v>
      </c>
    </row>
    <row r="29" spans="1:9" x14ac:dyDescent="0.2">
      <c r="C29" s="3"/>
      <c r="D29" s="3"/>
      <c r="E29" s="4"/>
      <c r="F29" s="4"/>
      <c r="G29" s="3"/>
      <c r="H29" s="3"/>
      <c r="I29" s="4"/>
    </row>
    <row r="30" spans="1:9" x14ac:dyDescent="0.2">
      <c r="A30" t="s">
        <v>16</v>
      </c>
      <c r="C30" s="3">
        <f>1957+116</f>
        <v>2073</v>
      </c>
      <c r="D30" s="3"/>
      <c r="E30" s="4">
        <f>+C30/$C$8</f>
        <v>2.2920766900333917E-2</v>
      </c>
      <c r="F30" s="4"/>
      <c r="G30" s="3">
        <v>58034</v>
      </c>
      <c r="H30" s="3"/>
      <c r="I30" s="4">
        <f>+G30/$G$8</f>
        <v>4.269381383307818E-2</v>
      </c>
    </row>
    <row r="31" spans="1:9" x14ac:dyDescent="0.2">
      <c r="C31" s="5"/>
      <c r="D31" s="5"/>
      <c r="E31" s="4"/>
      <c r="F31" s="4"/>
      <c r="G31" s="5"/>
      <c r="H31" s="5"/>
      <c r="I31" s="5"/>
    </row>
    <row r="32" spans="1:9" x14ac:dyDescent="0.2">
      <c r="A32" t="s">
        <v>17</v>
      </c>
      <c r="C32" s="3">
        <f>1701+116</f>
        <v>1817</v>
      </c>
      <c r="D32" s="3"/>
      <c r="E32" s="4">
        <f>+C32/$C$8</f>
        <v>2.0090223568695959E-2</v>
      </c>
      <c r="F32" s="4"/>
      <c r="G32" s="3">
        <v>34623</v>
      </c>
      <c r="H32" s="3"/>
      <c r="I32" s="4">
        <f>+G32/$G$8</f>
        <v>2.547106724235217E-2</v>
      </c>
    </row>
    <row r="33" spans="1:9" x14ac:dyDescent="0.2">
      <c r="C33" s="5"/>
      <c r="D33" s="5"/>
      <c r="E33" s="4"/>
      <c r="F33" s="4"/>
      <c r="G33" s="5"/>
      <c r="H33" s="5"/>
      <c r="I33" s="5"/>
    </row>
    <row r="34" spans="1:9" x14ac:dyDescent="0.2">
      <c r="A34" t="s">
        <v>19</v>
      </c>
      <c r="C34" s="3">
        <f>1285+116</f>
        <v>1401</v>
      </c>
      <c r="D34" s="3"/>
      <c r="E34" s="4">
        <f>+C34/$C$8</f>
        <v>1.5490590654784281E-2</v>
      </c>
      <c r="F34" s="4"/>
      <c r="G34" s="3">
        <v>35932</v>
      </c>
      <c r="H34" s="3"/>
      <c r="I34" s="4">
        <f>+G34/$G$8</f>
        <v>2.643405794276054E-2</v>
      </c>
    </row>
    <row r="35" spans="1:9" x14ac:dyDescent="0.2">
      <c r="C35" s="5"/>
      <c r="D35" s="5"/>
      <c r="E35" s="4"/>
      <c r="F35" s="4"/>
      <c r="G35" s="5"/>
      <c r="H35" s="5"/>
      <c r="I35" s="4"/>
    </row>
    <row r="36" spans="1:9" x14ac:dyDescent="0.2">
      <c r="A36" t="s">
        <v>20</v>
      </c>
      <c r="C36" s="3">
        <f>1257+116</f>
        <v>1373</v>
      </c>
      <c r="D36" s="3"/>
      <c r="E36" s="4">
        <f>+C36/$C$8</f>
        <v>1.518099997788638E-2</v>
      </c>
      <c r="F36" s="3"/>
      <c r="G36" s="3">
        <v>23425</v>
      </c>
      <c r="H36" s="5"/>
      <c r="I36" s="4">
        <f>+G36/$G$8</f>
        <v>1.723304595650578E-2</v>
      </c>
    </row>
    <row r="37" spans="1:9" x14ac:dyDescent="0.2">
      <c r="C37" s="3"/>
      <c r="D37" s="3"/>
      <c r="E37" s="4"/>
      <c r="F37" s="3"/>
      <c r="G37" s="3"/>
      <c r="H37" s="5"/>
      <c r="I37" s="4"/>
    </row>
    <row r="38" spans="1:9" x14ac:dyDescent="0.2">
      <c r="A38" t="s">
        <v>21</v>
      </c>
      <c r="C38" s="3">
        <f>962+116</f>
        <v>1078</v>
      </c>
      <c r="D38" s="3"/>
      <c r="E38" s="4">
        <f>+C38/$C$8</f>
        <v>1.1919241060569205E-2</v>
      </c>
      <c r="F38" s="3"/>
      <c r="G38" s="3">
        <v>29131</v>
      </c>
      <c r="H38" s="5"/>
      <c r="I38" s="4">
        <f>+G38/$G$8</f>
        <v>2.1430773180745776E-2</v>
      </c>
    </row>
    <row r="39" spans="1:9" x14ac:dyDescent="0.2">
      <c r="C39" s="3"/>
      <c r="D39" s="3"/>
      <c r="E39" s="4"/>
      <c r="F39" s="3"/>
      <c r="G39" s="3"/>
      <c r="H39" s="5"/>
      <c r="I39" s="4"/>
    </row>
    <row r="40" spans="1:9" x14ac:dyDescent="0.2">
      <c r="A40" t="s">
        <v>22</v>
      </c>
      <c r="C40" s="3">
        <f>7842+90</f>
        <v>7932</v>
      </c>
      <c r="D40" s="3"/>
      <c r="E40" s="4">
        <f>+C40/$C$8</f>
        <v>8.7702616041219789E-2</v>
      </c>
      <c r="F40" s="3"/>
      <c r="G40" s="3">
        <v>113565</v>
      </c>
      <c r="H40" s="5"/>
      <c r="I40" s="4">
        <f>+G40/$G$8</f>
        <v>8.354624819853057E-2</v>
      </c>
    </row>
    <row r="41" spans="1:9" x14ac:dyDescent="0.2">
      <c r="C41" s="3"/>
      <c r="D41" s="3"/>
      <c r="E41" s="4"/>
      <c r="F41" s="3"/>
      <c r="G41" s="3"/>
      <c r="H41" s="5"/>
      <c r="I41" s="4"/>
    </row>
    <row r="42" spans="1:9" x14ac:dyDescent="0.2">
      <c r="A42" s="6" t="s">
        <v>24</v>
      </c>
      <c r="E42" s="1"/>
      <c r="F42" s="1"/>
    </row>
  </sheetData>
  <phoneticPr fontId="0" type="noConversion"/>
  <printOptions horizontalCentered="1" verticalCentered="1"/>
  <pageMargins left="0.75" right="0.25" top="0.75" bottom="0.75" header="0.3" footer="0.3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DTSAdmin</cp:lastModifiedBy>
  <cp:lastPrinted>2014-11-18T18:08:23Z</cp:lastPrinted>
  <dcterms:created xsi:type="dcterms:W3CDTF">2003-11-13T18:44:38Z</dcterms:created>
  <dcterms:modified xsi:type="dcterms:W3CDTF">2016-12-01T20:27:16Z</dcterms:modified>
</cp:coreProperties>
</file>