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" yWindow="3450" windowWidth="15330" windowHeight="4380"/>
  </bookViews>
  <sheets>
    <sheet name="RURALCITIES" sheetId="4128" r:id="rId1"/>
  </sheets>
  <definedNames>
    <definedName name="_xlnm.Print_Area" localSheetId="0">RURALCITIES!$A$1:$M$345</definedName>
  </definedNames>
  <calcPr calcId="144525"/>
</workbook>
</file>

<file path=xl/calcChain.xml><?xml version="1.0" encoding="utf-8"?>
<calcChain xmlns="http://schemas.openxmlformats.org/spreadsheetml/2006/main">
  <c r="B342" i="4128" l="1"/>
  <c r="B330" i="4128"/>
  <c r="B324" i="4128"/>
  <c r="B318" i="4128"/>
  <c r="B305" i="4128"/>
  <c r="B304" i="4128"/>
  <c r="B303" i="4128"/>
  <c r="M305" i="4128"/>
  <c r="M304" i="4128"/>
  <c r="J305" i="4128"/>
  <c r="F305" i="4128"/>
  <c r="F304" i="4128"/>
  <c r="E305" i="4128"/>
  <c r="E304" i="4128"/>
  <c r="E290" i="4128"/>
  <c r="B283" i="4128"/>
  <c r="B282" i="4128"/>
  <c r="B281" i="4128"/>
  <c r="M272" i="4128"/>
  <c r="L272" i="4128"/>
  <c r="K272" i="4128"/>
  <c r="J272" i="4128"/>
  <c r="I272" i="4128"/>
  <c r="H272" i="4128"/>
  <c r="G272" i="4128"/>
  <c r="F272" i="4128"/>
  <c r="E272" i="4128"/>
  <c r="D272" i="4128"/>
  <c r="C272" i="4128"/>
  <c r="B306" i="4128"/>
  <c r="B290" i="4128"/>
  <c r="B278" i="4128"/>
  <c r="B266" i="4128"/>
  <c r="B254" i="4128"/>
  <c r="B237" i="4128"/>
  <c r="B231" i="4128"/>
  <c r="B225" i="4128"/>
  <c r="B219" i="4128"/>
  <c r="B213" i="4128"/>
  <c r="B160" i="4128"/>
  <c r="B178" i="4128"/>
  <c r="B172" i="4128"/>
  <c r="B166" i="4128"/>
  <c r="B154" i="4128"/>
  <c r="B148" i="4128"/>
  <c r="B136" i="4128"/>
  <c r="B117" i="4128"/>
  <c r="B111" i="4128"/>
  <c r="B104" i="4128"/>
  <c r="M104" i="4128"/>
  <c r="F104" i="4128"/>
  <c r="C99" i="4128"/>
  <c r="B99" i="4128"/>
  <c r="B93" i="4128"/>
  <c r="B87" i="4128"/>
  <c r="B81" i="4128"/>
  <c r="B56" i="4128"/>
  <c r="L44" i="4128"/>
  <c r="B200" i="4128"/>
  <c r="B199" i="4128"/>
  <c r="B198" i="4128"/>
  <c r="M200" i="4128"/>
  <c r="M199" i="4128"/>
  <c r="M198" i="4128"/>
  <c r="F200" i="4128"/>
  <c r="F199" i="4128"/>
  <c r="E200" i="4128"/>
  <c r="D200" i="4128"/>
  <c r="D199" i="4128"/>
  <c r="B284" i="4128"/>
  <c r="B192" i="4128"/>
  <c r="B193" i="4128"/>
  <c r="B194" i="4128"/>
  <c r="B14" i="4128"/>
  <c r="D14" i="4128"/>
  <c r="F14" i="4128"/>
  <c r="H14" i="4128"/>
  <c r="I14" i="4128"/>
  <c r="J14" i="4128"/>
  <c r="K14" i="4128"/>
  <c r="L14" i="4128"/>
  <c r="M14" i="4128"/>
  <c r="D195" i="4128"/>
  <c r="E195" i="4128"/>
  <c r="F195" i="4128"/>
  <c r="H195" i="4128"/>
  <c r="I195" i="4128"/>
  <c r="J195" i="4128"/>
  <c r="K195" i="4128"/>
  <c r="L195" i="4128"/>
  <c r="M195" i="4128"/>
  <c r="E198" i="4128"/>
  <c r="H198" i="4128"/>
  <c r="B20" i="4128"/>
  <c r="D20" i="4128"/>
  <c r="F20" i="4128"/>
  <c r="H20" i="4128"/>
  <c r="I20" i="4128"/>
  <c r="J20" i="4128"/>
  <c r="K20" i="4128"/>
  <c r="L20" i="4128"/>
  <c r="M20" i="4128"/>
  <c r="D201" i="4128"/>
  <c r="E201" i="4128"/>
  <c r="F201" i="4128"/>
  <c r="H201" i="4128"/>
  <c r="M201" i="4128"/>
  <c r="B204" i="4128"/>
  <c r="B205" i="4128"/>
  <c r="B206" i="4128"/>
  <c r="B26" i="4128"/>
  <c r="D26" i="4128"/>
  <c r="E26" i="4128"/>
  <c r="F26" i="4128"/>
  <c r="G26" i="4128"/>
  <c r="H26" i="4128"/>
  <c r="I26" i="4128"/>
  <c r="J26" i="4128"/>
  <c r="K26" i="4128"/>
  <c r="L26" i="4128"/>
  <c r="M26" i="4128"/>
  <c r="C207" i="4128"/>
  <c r="D207" i="4128"/>
  <c r="E207" i="4128"/>
  <c r="F207" i="4128"/>
  <c r="G207" i="4128"/>
  <c r="H207" i="4128"/>
  <c r="I207" i="4128"/>
  <c r="J207" i="4128"/>
  <c r="K207" i="4128"/>
  <c r="L207" i="4128"/>
  <c r="M207" i="4128"/>
  <c r="B32" i="4128"/>
  <c r="D32" i="4128"/>
  <c r="F32" i="4128"/>
  <c r="H32" i="4128"/>
  <c r="I32" i="4128"/>
  <c r="J32" i="4128"/>
  <c r="K32" i="4128"/>
  <c r="M32" i="4128"/>
  <c r="D213" i="4128"/>
  <c r="E213" i="4128"/>
  <c r="F213" i="4128"/>
  <c r="M213" i="4128"/>
  <c r="B35" i="4128"/>
  <c r="B36" i="4128"/>
  <c r="B37" i="4128"/>
  <c r="C38" i="4128"/>
  <c r="D38" i="4128"/>
  <c r="E38" i="4128"/>
  <c r="F38" i="4128"/>
  <c r="G38" i="4128"/>
  <c r="H38" i="4128"/>
  <c r="I38" i="4128"/>
  <c r="J38" i="4128"/>
  <c r="K38" i="4128"/>
  <c r="L38" i="4128"/>
  <c r="M38" i="4128"/>
  <c r="D219" i="4128"/>
  <c r="F219" i="4128"/>
  <c r="H219" i="4128"/>
  <c r="I219" i="4128"/>
  <c r="J219" i="4128"/>
  <c r="K219" i="4128"/>
  <c r="L219" i="4128"/>
  <c r="M219" i="4128"/>
  <c r="B44" i="4128"/>
  <c r="D44" i="4128"/>
  <c r="F44" i="4128"/>
  <c r="H44" i="4128"/>
  <c r="I44" i="4128"/>
  <c r="K44" i="4128"/>
  <c r="M44" i="4128"/>
  <c r="D225" i="4128"/>
  <c r="E225" i="4128"/>
  <c r="F225" i="4128"/>
  <c r="H225" i="4128"/>
  <c r="I225" i="4128"/>
  <c r="J225" i="4128"/>
  <c r="K225" i="4128"/>
  <c r="M225" i="4128"/>
  <c r="B50" i="4128"/>
  <c r="D50" i="4128"/>
  <c r="E50" i="4128"/>
  <c r="F50" i="4128"/>
  <c r="H50" i="4128"/>
  <c r="I50" i="4128"/>
  <c r="J50" i="4128"/>
  <c r="K50" i="4128"/>
  <c r="L50" i="4128"/>
  <c r="M50" i="4128"/>
  <c r="D231" i="4128"/>
  <c r="E231" i="4128"/>
  <c r="F231" i="4128"/>
  <c r="H231" i="4128"/>
  <c r="I231" i="4128"/>
  <c r="J231" i="4128"/>
  <c r="K231" i="4128"/>
  <c r="L231" i="4128"/>
  <c r="M231" i="4128"/>
  <c r="D237" i="4128"/>
  <c r="E237" i="4128"/>
  <c r="F237" i="4128"/>
  <c r="H237" i="4128"/>
  <c r="I237" i="4128"/>
  <c r="J237" i="4128"/>
  <c r="K237" i="4128"/>
  <c r="L237" i="4128"/>
  <c r="M237" i="4128"/>
  <c r="B72" i="4128"/>
  <c r="B73" i="4128"/>
  <c r="B74" i="4128"/>
  <c r="D75" i="4128"/>
  <c r="E75" i="4128"/>
  <c r="F75" i="4128"/>
  <c r="G75" i="4128"/>
  <c r="H75" i="4128"/>
  <c r="I75" i="4128"/>
  <c r="J75" i="4128"/>
  <c r="K75" i="4128"/>
  <c r="L75" i="4128"/>
  <c r="M75" i="4128"/>
  <c r="D254" i="4128"/>
  <c r="F254" i="4128"/>
  <c r="H254" i="4128"/>
  <c r="I254" i="4128"/>
  <c r="J254" i="4128"/>
  <c r="K254" i="4128"/>
  <c r="M254" i="4128"/>
  <c r="B257" i="4128"/>
  <c r="B258" i="4128"/>
  <c r="B259" i="4128"/>
  <c r="B260" i="4128" s="1"/>
  <c r="F81" i="4128"/>
  <c r="K81" i="4128"/>
  <c r="M81" i="4128"/>
  <c r="C260" i="4128"/>
  <c r="D260" i="4128"/>
  <c r="E260" i="4128"/>
  <c r="F260" i="4128"/>
  <c r="G260" i="4128"/>
  <c r="H260" i="4128"/>
  <c r="I260" i="4128"/>
  <c r="J260" i="4128"/>
  <c r="K260" i="4128"/>
  <c r="L260" i="4128"/>
  <c r="M260" i="4128"/>
  <c r="D87" i="4128"/>
  <c r="H87" i="4128"/>
  <c r="I87" i="4128"/>
  <c r="K87" i="4128"/>
  <c r="M87" i="4128"/>
  <c r="D266" i="4128"/>
  <c r="F266" i="4128"/>
  <c r="H266" i="4128"/>
  <c r="I266" i="4128"/>
  <c r="J266" i="4128"/>
  <c r="K266" i="4128"/>
  <c r="M266" i="4128"/>
  <c r="B269" i="4128"/>
  <c r="B270" i="4128"/>
  <c r="B271" i="4128"/>
  <c r="D93" i="4128"/>
  <c r="E93" i="4128"/>
  <c r="F93" i="4128"/>
  <c r="I93" i="4128"/>
  <c r="J93" i="4128"/>
  <c r="K93" i="4128"/>
  <c r="M93" i="4128"/>
  <c r="M99" i="4128"/>
  <c r="D278" i="4128"/>
  <c r="E278" i="4128"/>
  <c r="F278" i="4128"/>
  <c r="G278" i="4128"/>
  <c r="H278" i="4128"/>
  <c r="I278" i="4128"/>
  <c r="J278" i="4128"/>
  <c r="K278" i="4128"/>
  <c r="M278" i="4128"/>
  <c r="B105" i="4128"/>
  <c r="D105" i="4128"/>
  <c r="F105" i="4128"/>
  <c r="H105" i="4128"/>
  <c r="K105" i="4128"/>
  <c r="M105" i="4128"/>
  <c r="C284" i="4128"/>
  <c r="D284" i="4128"/>
  <c r="E284" i="4128"/>
  <c r="F284" i="4128"/>
  <c r="G284" i="4128"/>
  <c r="H284" i="4128"/>
  <c r="I284" i="4128"/>
  <c r="J284" i="4128"/>
  <c r="K284" i="4128"/>
  <c r="L284" i="4128"/>
  <c r="M284" i="4128"/>
  <c r="D111" i="4128"/>
  <c r="F111" i="4128"/>
  <c r="H111" i="4128"/>
  <c r="I111" i="4128"/>
  <c r="J111" i="4128"/>
  <c r="K111" i="4128"/>
  <c r="L111" i="4128"/>
  <c r="M111" i="4128"/>
  <c r="F117" i="4128"/>
  <c r="K117" i="4128"/>
  <c r="M117" i="4128"/>
  <c r="D290" i="4128"/>
  <c r="F290" i="4128"/>
  <c r="H290" i="4128"/>
  <c r="I290" i="4128"/>
  <c r="J290" i="4128"/>
  <c r="K290" i="4128"/>
  <c r="M290" i="4128"/>
  <c r="M306" i="4128"/>
  <c r="D136" i="4128"/>
  <c r="E136" i="4128"/>
  <c r="F136" i="4128"/>
  <c r="H136" i="4128"/>
  <c r="J136" i="4128"/>
  <c r="K136" i="4128"/>
  <c r="L136" i="4128"/>
  <c r="M136" i="4128"/>
  <c r="E306" i="4128"/>
  <c r="F306" i="4128"/>
  <c r="I306" i="4128"/>
  <c r="J306" i="4128"/>
  <c r="L306" i="4128"/>
  <c r="B139" i="4128"/>
  <c r="B309" i="4128"/>
  <c r="B140" i="4128"/>
  <c r="B310" i="4128"/>
  <c r="B141" i="4128"/>
  <c r="B142" i="4128" s="1"/>
  <c r="B311" i="4128"/>
  <c r="C142" i="4128"/>
  <c r="D142" i="4128"/>
  <c r="E142" i="4128"/>
  <c r="F142" i="4128"/>
  <c r="G142" i="4128"/>
  <c r="H142" i="4128"/>
  <c r="I142" i="4128"/>
  <c r="J142" i="4128"/>
  <c r="K142" i="4128"/>
  <c r="L142" i="4128"/>
  <c r="M142" i="4128"/>
  <c r="D312" i="4128"/>
  <c r="E312" i="4128"/>
  <c r="F312" i="4128"/>
  <c r="G312" i="4128"/>
  <c r="H312" i="4128"/>
  <c r="I312" i="4128"/>
  <c r="J312" i="4128"/>
  <c r="K312" i="4128"/>
  <c r="L312" i="4128"/>
  <c r="M312" i="4128"/>
  <c r="D148" i="4128"/>
  <c r="E148" i="4128"/>
  <c r="F148" i="4128"/>
  <c r="I148" i="4128"/>
  <c r="J148" i="4128"/>
  <c r="K148" i="4128"/>
  <c r="L148" i="4128"/>
  <c r="M148" i="4128"/>
  <c r="D318" i="4128"/>
  <c r="H318" i="4128"/>
  <c r="I318" i="4128"/>
  <c r="M318" i="4128"/>
  <c r="D154" i="4128"/>
  <c r="F154" i="4128"/>
  <c r="H154" i="4128"/>
  <c r="I154" i="4128"/>
  <c r="L154" i="4128"/>
  <c r="M154" i="4128"/>
  <c r="D324" i="4128"/>
  <c r="E324" i="4128"/>
  <c r="F324" i="4128"/>
  <c r="H324" i="4128"/>
  <c r="I324" i="4128"/>
  <c r="J324" i="4128"/>
  <c r="K324" i="4128"/>
  <c r="L324" i="4128"/>
  <c r="M324" i="4128"/>
  <c r="D160" i="4128"/>
  <c r="E160" i="4128"/>
  <c r="F160" i="4128"/>
  <c r="H160" i="4128"/>
  <c r="I160" i="4128"/>
  <c r="J160" i="4128"/>
  <c r="K160" i="4128"/>
  <c r="M160" i="4128"/>
  <c r="D330" i="4128"/>
  <c r="E330" i="4128"/>
  <c r="F330" i="4128"/>
  <c r="H330" i="4128"/>
  <c r="I330" i="4128"/>
  <c r="J330" i="4128"/>
  <c r="K330" i="4128"/>
  <c r="M330" i="4128"/>
  <c r="B333" i="4128"/>
  <c r="B334" i="4128"/>
  <c r="B335" i="4128"/>
  <c r="D166" i="4128"/>
  <c r="E166" i="4128"/>
  <c r="F166" i="4128"/>
  <c r="H166" i="4128"/>
  <c r="I166" i="4128"/>
  <c r="J166" i="4128"/>
  <c r="K166" i="4128"/>
  <c r="L166" i="4128"/>
  <c r="M166" i="4128"/>
  <c r="C336" i="4128"/>
  <c r="D336" i="4128"/>
  <c r="E336" i="4128"/>
  <c r="F336" i="4128"/>
  <c r="G336" i="4128"/>
  <c r="H336" i="4128"/>
  <c r="I336" i="4128"/>
  <c r="J336" i="4128"/>
  <c r="K336" i="4128"/>
  <c r="L336" i="4128"/>
  <c r="M336" i="4128"/>
  <c r="D172" i="4128"/>
  <c r="F172" i="4128"/>
  <c r="J172" i="4128"/>
  <c r="K172" i="4128"/>
  <c r="M172" i="4128"/>
  <c r="F342" i="4128"/>
  <c r="G342" i="4128"/>
  <c r="J342" i="4128"/>
  <c r="K342" i="4128"/>
  <c r="M342" i="4128"/>
  <c r="D178" i="4128"/>
  <c r="F178" i="4128"/>
  <c r="G178" i="4128"/>
  <c r="H178" i="4128"/>
  <c r="K178" i="4128"/>
  <c r="L178" i="4128"/>
  <c r="M178" i="4128"/>
  <c r="B312" i="4128"/>
  <c r="B207" i="4128"/>
  <c r="B195" i="4128"/>
  <c r="B38" i="4128"/>
  <c r="B75" i="4128"/>
  <c r="B336" i="4128" l="1"/>
  <c r="B272" i="4128"/>
</calcChain>
</file>

<file path=xl/sharedStrings.xml><?xml version="1.0" encoding="utf-8"?>
<sst xmlns="http://schemas.openxmlformats.org/spreadsheetml/2006/main" count="747" uniqueCount="75">
  <si>
    <t/>
  </si>
  <si>
    <t>BRIGHAM CITY</t>
  </si>
  <si>
    <t>CASTLE DALE</t>
  </si>
  <si>
    <t>CEDAR CITY</t>
  </si>
  <si>
    <t>COALVILLE</t>
  </si>
  <si>
    <t>DUCHESNE</t>
  </si>
  <si>
    <t>EPHRAIM</t>
  </si>
  <si>
    <t>ESCALANTE</t>
  </si>
  <si>
    <t xml:space="preserve">  Avg. No. of Firms</t>
  </si>
  <si>
    <t>FILLMORE</t>
  </si>
  <si>
    <t xml:space="preserve">  Avg. Employment</t>
  </si>
  <si>
    <t xml:space="preserve">  Total Wages  ($)</t>
  </si>
  <si>
    <t>GRANTSVILLE</t>
  </si>
  <si>
    <t xml:space="preserve">  Avg. Monthly Wage ($)</t>
  </si>
  <si>
    <t>GREEN RIVER</t>
  </si>
  <si>
    <t>GUNNISON</t>
  </si>
  <si>
    <t>HEBER CITY</t>
  </si>
  <si>
    <t>D</t>
  </si>
  <si>
    <t>HELPER</t>
  </si>
  <si>
    <t>HUNTINGTON</t>
  </si>
  <si>
    <t>KAMAS</t>
  </si>
  <si>
    <t>KANAB</t>
  </si>
  <si>
    <t>LOA</t>
  </si>
  <si>
    <t>MANTI</t>
  </si>
  <si>
    <t>MOAB</t>
  </si>
  <si>
    <t>NEPHI</t>
  </si>
  <si>
    <t>PANGUITCH</t>
  </si>
  <si>
    <t>PARK CITY</t>
  </si>
  <si>
    <t xml:space="preserve"> </t>
  </si>
  <si>
    <t>PAROWAN</t>
  </si>
  <si>
    <t>PRICE</t>
  </si>
  <si>
    <t>RICHFIELD</t>
  </si>
  <si>
    <t>ROOSEVELT</t>
  </si>
  <si>
    <t>TREMONTON</t>
  </si>
  <si>
    <t>VERNAL</t>
  </si>
  <si>
    <t>WENDOVER</t>
  </si>
  <si>
    <t>Government</t>
  </si>
  <si>
    <t xml:space="preserve">          </t>
  </si>
  <si>
    <t>MONTICELLO</t>
  </si>
  <si>
    <t>MT. PLEASANT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</si>
  <si>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</si>
  <si>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</si>
  <si>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</si>
  <si>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</si>
  <si>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</si>
  <si>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</si>
  <si>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</si>
  <si>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</si>
  <si>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</si>
  <si>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</si>
  <si>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Hospitaltiy</t>
  </si>
  <si>
    <t>Other Services</t>
  </si>
  <si>
    <t>MILFORD &amp; MINERSVILLE</t>
  </si>
  <si>
    <t>GARDEN CITY &amp; LAKETOWN</t>
  </si>
  <si>
    <t>FAIRVIEW</t>
  </si>
  <si>
    <t>MIDWAY</t>
  </si>
  <si>
    <t>SANTA CLARA</t>
  </si>
  <si>
    <t>D/  Not shown to avoid disclosure of individual firm data, therefore, will not add to City or County total.</t>
  </si>
  <si>
    <t>Total</t>
  </si>
  <si>
    <t>City</t>
  </si>
  <si>
    <t>Transp.</t>
  </si>
  <si>
    <t>MONA</t>
  </si>
  <si>
    <t>SIGURD &amp; AURORA</t>
  </si>
  <si>
    <t>FORT DUCHESNE</t>
  </si>
  <si>
    <t>STANSBURY PARK</t>
  </si>
  <si>
    <t>DELTA</t>
  </si>
  <si>
    <t>MORGAN</t>
  </si>
  <si>
    <t>SO. SNYDERVILLE BASIN</t>
  </si>
  <si>
    <t>TOOELE</t>
  </si>
  <si>
    <t>Mining</t>
  </si>
  <si>
    <t>Construction</t>
  </si>
  <si>
    <t>Manufacturing</t>
  </si>
  <si>
    <t>BEAVER</t>
  </si>
  <si>
    <t>BLANDING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</si>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</sst>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26">
    <xf numFmtId="3" fontId="0" fillId="0" borderId="0" xfId="0" applyNumberForma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>
      <alignment vertical="top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3" fontId="2" fillId="0" borderId="2" xfId="0" applyNumberFormat="1" applyFont="1" applyBorder="1" applyAlignment="1"/>
    <xf numFmtId="3" fontId="0" fillId="0" borderId="2" xfId="0" applyNumberFormat="1" applyBorder="1" applyAlignment="1"/>
    <xf numFmtId="3" fontId="2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/>
  </cellXfs>
  <cellStyles count="2">
    <cellStyle name="Normal" xfId="0" builtinId="0"/>
    <cellStyle name="Normal_RURALCITIE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104775</xdr:rowOff>
    </xdr:from>
    <xdr:to>
      <xdr:col>9</xdr:col>
      <xdr:colOff>308610</xdr:colOff>
      <xdr:row>3</xdr:row>
      <xdr:rowOff>133350</xdr:rowOff>
    </xdr:to>
    <xdr:sp macro="" textlink="">
      <xdr:nvSpPr>
        <xdr:cNvPr id="3" name="TextBox 2"/>
        <xdr:cNvSpPr txBox="1"/>
      </xdr:nvSpPr>
      <xdr:spPr>
        <a:xfrm>
          <a:off x="3009900" y="1047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COMMUNITY,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</a:t>
          </a:r>
          <a:r>
            <a:rPr lang="en-US" sz="1050" b="1">
              <a:latin typeface="Arial" pitchFamily="34" charset="0"/>
              <a:cs typeface="Arial" pitchFamily="34" charset="0"/>
            </a:rPr>
            <a:t>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</a:t>
          </a:r>
        </a:p>
        <a:p>
          <a:endParaRPr lang="en-US" sz="1100"/>
        </a:p>
      </xdr:txBody>
    </xdr:sp>
    <xdr:clientData/>
  </xdr:twoCellAnchor>
  <xdr:twoCellAnchor>
    <xdr:from>
      <xdr:col>2</xdr:col>
      <xdr:colOff>485775</xdr:colOff>
      <xdr:row>61</xdr:row>
      <xdr:rowOff>85725</xdr:rowOff>
    </xdr:from>
    <xdr:to>
      <xdr:col>9</xdr:col>
      <xdr:colOff>318135</xdr:colOff>
      <xdr:row>64</xdr:row>
      <xdr:rowOff>114300</xdr:rowOff>
    </xdr:to>
    <xdr:sp macro="" textlink="">
      <xdr:nvSpPr>
        <xdr:cNvPr id="4" name="TextBox 3"/>
        <xdr:cNvSpPr txBox="1"/>
      </xdr:nvSpPr>
      <xdr:spPr>
        <a:xfrm>
          <a:off x="3019425" y="885825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476250</xdr:colOff>
      <xdr:row>122</xdr:row>
      <xdr:rowOff>114300</xdr:rowOff>
    </xdr:from>
    <xdr:to>
      <xdr:col>9</xdr:col>
      <xdr:colOff>308610</xdr:colOff>
      <xdr:row>125</xdr:row>
      <xdr:rowOff>123825</xdr:rowOff>
    </xdr:to>
    <xdr:sp macro="" textlink="">
      <xdr:nvSpPr>
        <xdr:cNvPr id="12" name="TextBox 11"/>
        <xdr:cNvSpPr txBox="1"/>
      </xdr:nvSpPr>
      <xdr:spPr>
        <a:xfrm>
          <a:off x="3009900" y="141065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485775</xdr:colOff>
      <xdr:row>181</xdr:row>
      <xdr:rowOff>114300</xdr:rowOff>
    </xdr:from>
    <xdr:to>
      <xdr:col>9</xdr:col>
      <xdr:colOff>318135</xdr:colOff>
      <xdr:row>184</xdr:row>
      <xdr:rowOff>85725</xdr:rowOff>
    </xdr:to>
    <xdr:sp macro="" textlink="">
      <xdr:nvSpPr>
        <xdr:cNvPr id="14" name="TextBox 13"/>
        <xdr:cNvSpPr txBox="1"/>
      </xdr:nvSpPr>
      <xdr:spPr>
        <a:xfrm>
          <a:off x="3019425" y="261461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466725</xdr:colOff>
      <xdr:row>240</xdr:row>
      <xdr:rowOff>104775</xdr:rowOff>
    </xdr:from>
    <xdr:to>
      <xdr:col>9</xdr:col>
      <xdr:colOff>299085</xdr:colOff>
      <xdr:row>243</xdr:row>
      <xdr:rowOff>95250</xdr:rowOff>
    </xdr:to>
    <xdr:sp macro="" textlink="">
      <xdr:nvSpPr>
        <xdr:cNvPr id="15" name="TextBox 14"/>
        <xdr:cNvSpPr txBox="1"/>
      </xdr:nvSpPr>
      <xdr:spPr>
        <a:xfrm>
          <a:off x="3000375" y="3469957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 (continued)</a:t>
          </a:r>
        </a:p>
        <a:p>
          <a:endParaRPr lang="en-US" sz="1100"/>
        </a:p>
      </xdr:txBody>
    </xdr:sp>
    <xdr:clientData/>
  </xdr:twoCellAnchor>
  <xdr:twoCellAnchor>
    <xdr:from>
      <xdr:col>2</xdr:col>
      <xdr:colOff>457200</xdr:colOff>
      <xdr:row>293</xdr:row>
      <xdr:rowOff>66675</xdr:rowOff>
    </xdr:from>
    <xdr:to>
      <xdr:col>9</xdr:col>
      <xdr:colOff>289560</xdr:colOff>
      <xdr:row>296</xdr:row>
      <xdr:rowOff>38100</xdr:rowOff>
    </xdr:to>
    <xdr:sp macro="" textlink="">
      <xdr:nvSpPr>
        <xdr:cNvPr id="17" name="TextBox 16"/>
        <xdr:cNvSpPr txBox="1"/>
      </xdr:nvSpPr>
      <xdr:spPr>
        <a:xfrm>
          <a:off x="2990850" y="43329225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18. NONAGRICULTURAL EMPLOYMENT AND WAGES IN UTAH BY COMMUNITY, SELECTED RURAL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CITIES</a:t>
          </a:r>
          <a:r>
            <a:rPr lang="en-US" sz="1050" b="1">
              <a:latin typeface="Arial" pitchFamily="34" charset="0"/>
              <a:cs typeface="Arial" pitchFamily="34" charset="0"/>
            </a:rPr>
            <a:t>, 2010 (continued)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22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26.85546875" bestFit="1" customWidth="1"/>
    <col min="2" max="3" width="11.140625" bestFit="1" customWidth="1"/>
    <col min="4" max="4" width="12.28515625" bestFit="1" customWidth="1"/>
    <col min="5" max="5" width="14.140625" bestFit="1" customWidth="1"/>
    <col min="6" max="6" width="10.140625" bestFit="1" customWidth="1"/>
    <col min="7" max="7" width="11.42578125" bestFit="1" customWidth="1"/>
    <col min="8" max="8" width="10.140625" bestFit="1" customWidth="1"/>
    <col min="9" max="9" width="14.140625" bestFit="1" customWidth="1"/>
    <col min="10" max="10" width="11.85546875" bestFit="1" customWidth="1"/>
    <col min="11" max="11" width="11.140625" bestFit="1" customWidth="1"/>
    <col min="12" max="12" width="14.42578125" bestFit="1" customWidth="1"/>
    <col min="13" max="13" width="12.140625" bestFit="1" customWidth="1"/>
    <col min="14" max="14" width="9.5703125" customWidth="1"/>
    <col min="15" max="15" width="18.7109375" customWidth="1"/>
    <col min="16" max="16" width="11.140625" customWidth="1"/>
    <col min="17" max="17" width="10.85546875" customWidth="1"/>
    <col min="18" max="18" width="11.5703125" customWidth="1"/>
    <col min="19" max="19" width="11.42578125" customWidth="1"/>
    <col min="20" max="20" width="11.28515625" customWidth="1"/>
    <col min="21" max="21" width="10.7109375" customWidth="1"/>
    <col min="22" max="22" width="10.140625" customWidth="1"/>
    <col min="23" max="23" width="11.7109375" customWidth="1"/>
    <col min="24" max="24" width="9.7109375" bestFit="1" customWidth="1"/>
    <col min="25" max="25" width="10.5703125" customWidth="1"/>
    <col min="26" max="26" width="10.42578125" customWidth="1"/>
    <col min="27" max="27" width="11.7109375" bestFit="1" customWidth="1"/>
    <col min="28" max="28" width="16.5703125" customWidth="1"/>
    <col min="29" max="29" width="9.5703125" customWidth="1"/>
    <col min="30" max="30" width="3.5703125" customWidth="1"/>
    <col min="31" max="31" width="7.85546875" customWidth="1"/>
    <col min="32" max="32" width="9.85546875" customWidth="1"/>
    <col min="33" max="33" width="11.42578125" customWidth="1"/>
    <col min="34" max="34" width="10.5703125" customWidth="1"/>
    <col min="35" max="35" width="9" customWidth="1"/>
    <col min="36" max="36" width="8.5703125" customWidth="1"/>
    <col min="37" max="37" width="10.7109375" customWidth="1"/>
    <col min="38" max="38" width="9.42578125" customWidth="1"/>
    <col min="39" max="39" width="8.140625" customWidth="1"/>
    <col min="40" max="40" width="7.28515625" customWidth="1"/>
    <col min="41" max="41" width="11.7109375" bestFit="1" customWidth="1"/>
    <col min="42" max="42" width="16.5703125" customWidth="1"/>
    <col min="43" max="43" width="10.85546875" customWidth="1"/>
    <col min="44" max="44" width="3" customWidth="1"/>
    <col min="45" max="45" width="7.85546875" customWidth="1"/>
    <col min="46" max="46" width="9.85546875" customWidth="1"/>
    <col min="47" max="47" width="10.28515625" customWidth="1"/>
    <col min="48" max="48" width="10.7109375" customWidth="1"/>
    <col min="49" max="49" width="9" customWidth="1"/>
    <col min="50" max="50" width="8.7109375" customWidth="1"/>
    <col min="51" max="51" width="10.7109375" customWidth="1"/>
    <col min="52" max="52" width="8.7109375" customWidth="1"/>
    <col min="53" max="53" width="9.42578125" customWidth="1"/>
    <col min="54" max="54" width="11.140625" customWidth="1"/>
    <col min="55" max="55" width="10.42578125" customWidth="1"/>
    <col min="56" max="56" width="17.140625" customWidth="1"/>
    <col min="57" max="57" width="12" customWidth="1"/>
    <col min="58" max="58" width="5" customWidth="1"/>
    <col min="59" max="59" width="7.140625" customWidth="1"/>
    <col min="60" max="60" width="9.85546875" customWidth="1"/>
    <col min="61" max="61" width="11.42578125" customWidth="1"/>
    <col min="62" max="62" width="10.7109375" customWidth="1"/>
    <col min="63" max="63" width="9.42578125" customWidth="1"/>
    <col min="64" max="64" width="8" customWidth="1"/>
    <col min="65" max="65" width="11" customWidth="1"/>
    <col min="66" max="66" width="9.5703125" customWidth="1"/>
    <col min="67" max="67" width="8.85546875" customWidth="1"/>
    <col min="68" max="68" width="11.42578125" bestFit="1" customWidth="1"/>
    <col min="69" max="69" width="9.42578125" bestFit="1" customWidth="1"/>
    <col min="70" max="70" width="17.140625" customWidth="1"/>
    <col min="71" max="71" width="12.140625" customWidth="1"/>
    <col min="72" max="72" width="3.5703125" customWidth="1"/>
    <col min="73" max="73" width="7.7109375" customWidth="1"/>
    <col min="74" max="74" width="9.7109375" customWidth="1"/>
    <col min="75" max="75" width="10.140625" customWidth="1"/>
    <col min="76" max="76" width="10.7109375" customWidth="1"/>
    <col min="77" max="77" width="8.28515625" customWidth="1"/>
    <col min="78" max="78" width="8.42578125" customWidth="1"/>
    <col min="79" max="79" width="10.5703125" customWidth="1"/>
    <col min="80" max="80" width="9.7109375" customWidth="1"/>
    <col min="81" max="81" width="7.7109375" customWidth="1"/>
    <col min="82" max="82" width="11.140625" customWidth="1"/>
    <col min="83" max="83" width="10" customWidth="1"/>
    <col min="84" max="84" width="16.140625" customWidth="1"/>
    <col min="85" max="85" width="13.140625" customWidth="1"/>
    <col min="86" max="86" width="4.42578125" customWidth="1"/>
    <col min="87" max="87" width="7.140625" customWidth="1"/>
    <col min="88" max="88" width="9.7109375" customWidth="1"/>
    <col min="89" max="89" width="10.42578125" customWidth="1"/>
    <col min="90" max="90" width="10.5703125" customWidth="1"/>
    <col min="91" max="91" width="9" customWidth="1"/>
    <col min="92" max="92" width="8.42578125" customWidth="1"/>
    <col min="93" max="93" width="11.28515625" customWidth="1"/>
    <col min="94" max="94" width="9.28515625" customWidth="1"/>
    <col min="95" max="95" width="8.140625" customWidth="1"/>
    <col min="96" max="96" width="8" customWidth="1"/>
    <col min="101" max="101" width="6.7109375" customWidth="1"/>
    <col min="102" max="102" width="5.7109375" customWidth="1"/>
    <col min="103" max="103" width="7.7109375" customWidth="1"/>
    <col min="104" max="104" width="5.28515625" bestFit="1" customWidth="1"/>
    <col min="105" max="105" width="5.7109375" customWidth="1"/>
    <col min="106" max="106" width="6.7109375" customWidth="1"/>
    <col min="107" max="107" width="1.42578125" bestFit="1" customWidth="1"/>
    <col min="108" max="111" width="5.7109375" customWidth="1"/>
    <col min="118" max="118" width="6.7109375" customWidth="1"/>
    <col min="119" max="119" width="5.7109375" customWidth="1"/>
    <col min="120" max="120" width="7.7109375" customWidth="1"/>
    <col min="121" max="122" width="5.7109375" customWidth="1"/>
    <col min="123" max="124" width="6.7109375" customWidth="1"/>
    <col min="125" max="128" width="5.7109375" customWidth="1"/>
    <col min="138" max="138" width="5.7109375" customWidth="1"/>
    <col min="147" max="147" width="5.7109375" customWidth="1"/>
  </cols>
  <sheetData>
    <row r="1" spans="1:97" s="1" customFormat="1" ht="11.2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97" s="1" customFormat="1" ht="11.25" customHeight="1" x14ac:dyDescent="0.2"/>
    <row r="3" spans="1:97" s="1" customFormat="1" ht="11.25" customHeight="1" x14ac:dyDescent="0.2"/>
    <row r="4" spans="1:97" s="1" customFormat="1" ht="11.25" customHeight="1" x14ac:dyDescent="0.2">
      <c r="B4" s="2"/>
      <c r="AC4" s="2"/>
      <c r="BE4" s="2"/>
      <c r="BS4" s="2"/>
      <c r="CG4" s="2"/>
    </row>
    <row r="5" spans="1:97" s="1" customFormat="1" ht="11.25" customHeight="1" x14ac:dyDescent="0.2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AC5" s="2"/>
      <c r="BE5" s="2"/>
      <c r="BS5" s="2"/>
      <c r="CG5" s="2"/>
    </row>
    <row r="6" spans="1:97" s="1" customFormat="1" ht="11.25" customHeight="1" x14ac:dyDescent="0.2">
      <c r="A6" s="11"/>
      <c r="B6" s="12"/>
      <c r="C6" s="12"/>
      <c r="D6" s="12"/>
      <c r="E6" s="12"/>
      <c r="F6" s="12" t="s">
        <v>40</v>
      </c>
      <c r="G6" s="12"/>
      <c r="H6" s="12"/>
      <c r="I6" s="12"/>
      <c r="J6" s="12"/>
      <c r="K6" s="12"/>
      <c r="L6" s="12"/>
      <c r="M6" s="12"/>
      <c r="AC6" s="2"/>
      <c r="AQ6" s="2"/>
      <c r="BE6" s="2"/>
      <c r="BS6" s="2"/>
      <c r="CG6" s="2"/>
    </row>
    <row r="7" spans="1:97" s="1" customFormat="1" ht="11.25" customHeight="1" x14ac:dyDescent="0.2">
      <c r="A7" s="11"/>
      <c r="B7" s="12"/>
      <c r="C7" s="12"/>
      <c r="D7" s="12"/>
      <c r="E7" s="12"/>
      <c r="F7" s="12" t="s">
        <v>60</v>
      </c>
      <c r="G7" s="12"/>
      <c r="H7" s="12" t="s">
        <v>44</v>
      </c>
      <c r="I7" s="12" t="s">
        <v>45</v>
      </c>
      <c r="J7" s="12" t="s">
        <v>47</v>
      </c>
      <c r="K7" s="12" t="s">
        <v>49</v>
      </c>
      <c r="L7" s="12"/>
      <c r="M7" s="12"/>
      <c r="N7" s="2"/>
      <c r="AJ7" s="2"/>
      <c r="AL7" s="2"/>
      <c r="AM7" s="2"/>
      <c r="AN7" s="2"/>
      <c r="AX7" s="2"/>
      <c r="AZ7" s="2"/>
      <c r="BA7" s="2"/>
      <c r="BB7" s="2"/>
      <c r="BL7" s="2"/>
      <c r="BN7" s="2"/>
      <c r="BO7" s="2"/>
      <c r="BP7" s="2"/>
      <c r="BQ7" s="2"/>
      <c r="BZ7" s="2"/>
      <c r="CB7" s="2"/>
      <c r="CC7" s="2"/>
      <c r="CD7" s="2"/>
      <c r="CE7" s="2"/>
    </row>
    <row r="8" spans="1:97" s="6" customFormat="1" ht="11.25" customHeight="1" thickBot="1" x14ac:dyDescent="0.25">
      <c r="A8" s="13" t="s">
        <v>59</v>
      </c>
      <c r="B8" s="14" t="s">
        <v>58</v>
      </c>
      <c r="C8" s="14" t="s">
        <v>69</v>
      </c>
      <c r="D8" s="14" t="s">
        <v>70</v>
      </c>
      <c r="E8" s="14" t="s">
        <v>71</v>
      </c>
      <c r="F8" s="14" t="s">
        <v>41</v>
      </c>
      <c r="G8" s="14" t="s">
        <v>42</v>
      </c>
      <c r="H8" s="14" t="s">
        <v>43</v>
      </c>
      <c r="I8" s="14" t="s">
        <v>46</v>
      </c>
      <c r="J8" s="14" t="s">
        <v>48</v>
      </c>
      <c r="K8" s="14" t="s">
        <v>50</v>
      </c>
      <c r="L8" s="14" t="s">
        <v>51</v>
      </c>
      <c r="M8" s="14" t="s">
        <v>36</v>
      </c>
      <c r="N8" s="5"/>
      <c r="AC8" s="5"/>
      <c r="AD8" s="5"/>
      <c r="AE8" s="5"/>
      <c r="AG8" s="5"/>
      <c r="AI8" s="5"/>
      <c r="AJ8" s="5"/>
      <c r="AL8" s="5"/>
      <c r="AM8" s="5"/>
      <c r="AN8" s="5"/>
      <c r="AO8" s="5"/>
      <c r="AQ8" s="5"/>
      <c r="AR8" s="5"/>
      <c r="AS8" s="5"/>
      <c r="AU8" s="5"/>
      <c r="AW8" s="5"/>
      <c r="AX8" s="5"/>
      <c r="AZ8" s="5"/>
      <c r="BA8" s="5"/>
      <c r="BB8" s="5"/>
      <c r="BC8" s="5"/>
      <c r="BE8" s="5"/>
      <c r="BF8" s="5"/>
      <c r="BG8" s="5"/>
      <c r="BI8" s="5"/>
      <c r="BK8" s="5"/>
      <c r="BL8" s="5"/>
      <c r="BN8" s="5"/>
      <c r="BO8" s="5"/>
      <c r="BP8" s="5"/>
      <c r="BQ8" s="5"/>
      <c r="BS8" s="5"/>
      <c r="BT8" s="5"/>
      <c r="BU8" s="5"/>
      <c r="BW8" s="5"/>
      <c r="BY8" s="5"/>
      <c r="BZ8" s="5"/>
      <c r="CB8" s="5"/>
      <c r="CC8" s="5"/>
      <c r="CD8" s="5"/>
      <c r="CE8" s="5"/>
      <c r="CN8" s="5"/>
      <c r="CP8" s="5"/>
      <c r="CQ8" s="5"/>
      <c r="CR8" s="5"/>
    </row>
    <row r="9" spans="1:97" s="1" customFormat="1" ht="11.25" customHeight="1" thickTop="1" x14ac:dyDescent="0.2">
      <c r="A9" s="9"/>
      <c r="B9" s="10"/>
      <c r="C9" s="10"/>
      <c r="D9" s="9"/>
      <c r="E9" s="10"/>
      <c r="F9" s="9"/>
      <c r="G9" s="10"/>
      <c r="H9" s="10"/>
      <c r="I9" s="9"/>
      <c r="J9" s="10"/>
      <c r="K9" s="10"/>
      <c r="L9" s="10"/>
      <c r="M9" s="10"/>
      <c r="N9" s="2"/>
      <c r="AC9" s="2"/>
      <c r="AD9" s="2"/>
      <c r="AE9" s="2"/>
      <c r="AG9" s="2"/>
      <c r="AI9" s="2"/>
      <c r="AJ9" s="2"/>
      <c r="AL9" s="2"/>
      <c r="AM9" s="2"/>
      <c r="AN9" s="2"/>
      <c r="AO9" s="2"/>
      <c r="AQ9" s="2"/>
      <c r="AR9" s="2"/>
      <c r="AS9" s="2"/>
      <c r="AU9" s="2"/>
      <c r="AW9" s="2"/>
      <c r="AX9" s="2"/>
      <c r="AZ9" s="2"/>
      <c r="BA9" s="2"/>
      <c r="BB9" s="2"/>
      <c r="BC9" s="2"/>
      <c r="BE9" s="2"/>
      <c r="BF9" s="2"/>
      <c r="BG9" s="2"/>
      <c r="BI9" s="2"/>
      <c r="BK9" s="2"/>
      <c r="BL9" s="2"/>
      <c r="BN9" s="2"/>
      <c r="BO9" s="2"/>
      <c r="BP9" s="2"/>
      <c r="BQ9" s="2"/>
      <c r="BS9" s="2"/>
      <c r="BT9" s="2"/>
      <c r="BU9" s="2"/>
      <c r="BW9" s="2"/>
      <c r="BY9" s="2"/>
      <c r="BZ9" s="2"/>
      <c r="CB9" s="2"/>
      <c r="CC9" s="2"/>
      <c r="CD9" s="2"/>
      <c r="CE9" s="2"/>
      <c r="CG9" s="2"/>
      <c r="CH9" s="2"/>
      <c r="CI9" s="2"/>
      <c r="CK9" s="2"/>
      <c r="CM9" s="2"/>
      <c r="CN9" s="2"/>
      <c r="CP9" s="2"/>
      <c r="CQ9" s="2"/>
      <c r="CR9" s="2"/>
      <c r="CS9" s="2"/>
    </row>
    <row r="10" spans="1:97" s="1" customFormat="1" ht="11.25" customHeight="1" x14ac:dyDescent="0.2">
      <c r="A10" s="9" t="s">
        <v>72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97" s="1" customFormat="1" ht="11.25" customHeight="1" x14ac:dyDescent="0.2">
      <c r="A11" s="9" t="s">
        <v>8</v>
      </c>
      <c r="B11" s="9">
        <v>83</v>
      </c>
      <c r="C11" s="15">
        <v>0</v>
      </c>
      <c r="D11" s="15">
        <v>5</v>
      </c>
      <c r="E11" s="15" t="s">
        <v>17</v>
      </c>
      <c r="F11" s="15">
        <v>16</v>
      </c>
      <c r="G11" s="15" t="s">
        <v>17</v>
      </c>
      <c r="H11" s="15">
        <v>6</v>
      </c>
      <c r="I11" s="15">
        <v>5</v>
      </c>
      <c r="J11" s="15">
        <v>10</v>
      </c>
      <c r="K11" s="15">
        <v>16</v>
      </c>
      <c r="L11" s="15">
        <v>5</v>
      </c>
      <c r="M11" s="15">
        <v>18</v>
      </c>
    </row>
    <row r="12" spans="1:97" s="1" customFormat="1" ht="11.25" customHeight="1" x14ac:dyDescent="0.2">
      <c r="A12" s="9" t="s">
        <v>10</v>
      </c>
      <c r="B12" s="9">
        <v>792</v>
      </c>
      <c r="C12" s="15">
        <v>0</v>
      </c>
      <c r="D12" s="15">
        <v>17</v>
      </c>
      <c r="E12" s="15" t="s">
        <v>17</v>
      </c>
      <c r="F12" s="15">
        <v>178</v>
      </c>
      <c r="G12" s="15" t="s">
        <v>17</v>
      </c>
      <c r="H12" s="15">
        <v>28</v>
      </c>
      <c r="I12" s="15">
        <v>8</v>
      </c>
      <c r="J12" s="15">
        <v>58</v>
      </c>
      <c r="K12" s="15">
        <v>134</v>
      </c>
      <c r="L12" s="15">
        <v>16</v>
      </c>
      <c r="M12" s="15">
        <v>343</v>
      </c>
    </row>
    <row r="13" spans="1:97" s="1" customFormat="1" ht="11.25" customHeight="1" x14ac:dyDescent="0.2">
      <c r="A13" s="9" t="s">
        <v>11</v>
      </c>
      <c r="B13" s="9">
        <v>19757764</v>
      </c>
      <c r="C13" s="15">
        <v>0</v>
      </c>
      <c r="D13" s="15">
        <v>450391</v>
      </c>
      <c r="E13" s="15" t="s">
        <v>17</v>
      </c>
      <c r="F13" s="15">
        <v>3958430</v>
      </c>
      <c r="G13" s="15" t="s">
        <v>17</v>
      </c>
      <c r="H13" s="15">
        <v>705744</v>
      </c>
      <c r="I13" s="15">
        <v>136317</v>
      </c>
      <c r="J13" s="15">
        <v>1523206</v>
      </c>
      <c r="K13" s="15">
        <v>1446836</v>
      </c>
      <c r="L13" s="15">
        <v>470228</v>
      </c>
      <c r="M13" s="15">
        <v>10882819</v>
      </c>
    </row>
    <row r="14" spans="1:97" s="1" customFormat="1" ht="11.25" customHeight="1" x14ac:dyDescent="0.2">
      <c r="A14" s="9" t="s">
        <v>13</v>
      </c>
      <c r="B14" s="9">
        <f>B13/(B12*12)</f>
        <v>2078.8893097643099</v>
      </c>
      <c r="C14" s="15">
        <v>0</v>
      </c>
      <c r="D14" s="15">
        <f>D13/(D12*12)</f>
        <v>2207.7990196078431</v>
      </c>
      <c r="E14" s="15" t="s">
        <v>17</v>
      </c>
      <c r="F14" s="15">
        <f t="shared" ref="F14:M14" si="0">F13/(F12*12)</f>
        <v>1853.1975655430711</v>
      </c>
      <c r="G14" s="15" t="s">
        <v>17</v>
      </c>
      <c r="H14" s="15">
        <f t="shared" si="0"/>
        <v>2100.4285714285716</v>
      </c>
      <c r="I14" s="15">
        <f t="shared" si="0"/>
        <v>1419.96875</v>
      </c>
      <c r="J14" s="15">
        <f t="shared" si="0"/>
        <v>2188.5143678160921</v>
      </c>
      <c r="K14" s="15">
        <f t="shared" si="0"/>
        <v>899.77363184079604</v>
      </c>
      <c r="L14" s="15">
        <f t="shared" si="0"/>
        <v>2449.1041666666665</v>
      </c>
      <c r="M14" s="15">
        <f t="shared" si="0"/>
        <v>2644.0279397473273</v>
      </c>
    </row>
    <row r="15" spans="1:97" s="1" customFormat="1" ht="11.25" customHeight="1" x14ac:dyDescent="0.2">
      <c r="A15" s="9"/>
      <c r="B15" s="9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97" s="1" customFormat="1" ht="11.25" customHeight="1" x14ac:dyDescent="0.2">
      <c r="A16" s="16" t="s">
        <v>73</v>
      </c>
      <c r="B16" s="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75" s="1" customFormat="1" ht="11.25" customHeight="1" x14ac:dyDescent="0.2">
      <c r="A17" s="9" t="s">
        <v>8</v>
      </c>
      <c r="B17" s="9">
        <v>95</v>
      </c>
      <c r="C17" s="15" t="s">
        <v>17</v>
      </c>
      <c r="D17" s="15">
        <v>13</v>
      </c>
      <c r="E17" s="15" t="s">
        <v>17</v>
      </c>
      <c r="F17" s="15">
        <v>21</v>
      </c>
      <c r="G17" s="15" t="s">
        <v>17</v>
      </c>
      <c r="H17" s="15">
        <v>6</v>
      </c>
      <c r="I17" s="15">
        <v>6</v>
      </c>
      <c r="J17" s="15">
        <v>12</v>
      </c>
      <c r="K17" s="15">
        <v>9</v>
      </c>
      <c r="L17" s="15">
        <v>5</v>
      </c>
      <c r="M17" s="15">
        <v>19</v>
      </c>
      <c r="BU17" s="3"/>
      <c r="BW17" s="3"/>
    </row>
    <row r="18" spans="1:75" s="1" customFormat="1" ht="11.25" customHeight="1" x14ac:dyDescent="0.2">
      <c r="A18" s="9" t="s">
        <v>10</v>
      </c>
      <c r="B18" s="9">
        <v>1423</v>
      </c>
      <c r="C18" s="15" t="s">
        <v>17</v>
      </c>
      <c r="D18" s="15">
        <v>135</v>
      </c>
      <c r="E18" s="15" t="s">
        <v>17</v>
      </c>
      <c r="F18" s="15">
        <v>191</v>
      </c>
      <c r="G18" s="15" t="s">
        <v>17</v>
      </c>
      <c r="H18" s="15">
        <v>39</v>
      </c>
      <c r="I18" s="15">
        <v>134</v>
      </c>
      <c r="J18" s="15">
        <v>222</v>
      </c>
      <c r="K18" s="15">
        <v>155</v>
      </c>
      <c r="L18" s="15">
        <v>18</v>
      </c>
      <c r="M18" s="15">
        <v>507</v>
      </c>
      <c r="BU18" s="3"/>
      <c r="BW18" s="3"/>
    </row>
    <row r="19" spans="1:75" s="1" customFormat="1" ht="11.25" customHeight="1" x14ac:dyDescent="0.2">
      <c r="A19" s="9" t="s">
        <v>11</v>
      </c>
      <c r="B19" s="9">
        <v>35494875</v>
      </c>
      <c r="C19" s="15" t="s">
        <v>17</v>
      </c>
      <c r="D19" s="15">
        <v>3784009</v>
      </c>
      <c r="E19" s="15" t="s">
        <v>17</v>
      </c>
      <c r="F19" s="15">
        <v>3048610</v>
      </c>
      <c r="G19" s="15" t="s">
        <v>17</v>
      </c>
      <c r="H19" s="15">
        <v>1013028</v>
      </c>
      <c r="I19" s="15">
        <v>3844734</v>
      </c>
      <c r="J19" s="15">
        <v>5796428</v>
      </c>
      <c r="K19" s="15">
        <v>1992848</v>
      </c>
      <c r="L19" s="15">
        <v>382307</v>
      </c>
      <c r="M19" s="15">
        <v>15294927</v>
      </c>
      <c r="BU19" s="3"/>
      <c r="BW19" s="3"/>
    </row>
    <row r="20" spans="1:75" s="1" customFormat="1" ht="11.25" customHeight="1" x14ac:dyDescent="0.2">
      <c r="A20" s="9" t="s">
        <v>13</v>
      </c>
      <c r="B20" s="9">
        <f>B19/(B18*12)</f>
        <v>2078.6410751932535</v>
      </c>
      <c r="C20" s="15" t="s">
        <v>17</v>
      </c>
      <c r="D20" s="15">
        <f>D19/(D18*12)</f>
        <v>2335.8080246913582</v>
      </c>
      <c r="E20" s="15" t="s">
        <v>17</v>
      </c>
      <c r="F20" s="15">
        <f t="shared" ref="F20:M20" si="1">F19/(F18*12)</f>
        <v>1330.1090750436301</v>
      </c>
      <c r="G20" s="15" t="s">
        <v>17</v>
      </c>
      <c r="H20" s="15">
        <f t="shared" si="1"/>
        <v>2164.5897435897436</v>
      </c>
      <c r="I20" s="15">
        <f t="shared" si="1"/>
        <v>2391.0037313432836</v>
      </c>
      <c r="J20" s="15">
        <f t="shared" si="1"/>
        <v>2175.8363363363364</v>
      </c>
      <c r="K20" s="15">
        <f t="shared" si="1"/>
        <v>1071.4236559139786</v>
      </c>
      <c r="L20" s="15">
        <f t="shared" si="1"/>
        <v>1769.9398148148148</v>
      </c>
      <c r="M20" s="15">
        <f t="shared" si="1"/>
        <v>2513.9590729783035</v>
      </c>
      <c r="BU20" s="3"/>
      <c r="BW20" s="3"/>
    </row>
    <row r="21" spans="1:75" s="1" customFormat="1" ht="11.25" customHeight="1" x14ac:dyDescent="0.2">
      <c r="A21" s="9"/>
      <c r="B21" s="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75" s="1" customFormat="1" ht="11.25" customHeight="1" x14ac:dyDescent="0.2">
      <c r="A22" s="9" t="s">
        <v>1</v>
      </c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75" s="1" customFormat="1" ht="11.25" customHeight="1" x14ac:dyDescent="0.2">
      <c r="A23" s="9" t="s">
        <v>8</v>
      </c>
      <c r="B23" s="9">
        <v>428</v>
      </c>
      <c r="C23" s="15">
        <v>0</v>
      </c>
      <c r="D23" s="15">
        <v>39</v>
      </c>
      <c r="E23" s="15">
        <v>22</v>
      </c>
      <c r="F23" s="15">
        <v>86</v>
      </c>
      <c r="G23" s="15">
        <v>6</v>
      </c>
      <c r="H23" s="15">
        <v>54</v>
      </c>
      <c r="I23" s="15">
        <v>42</v>
      </c>
      <c r="J23" s="15">
        <v>70</v>
      </c>
      <c r="K23" s="15">
        <v>32</v>
      </c>
      <c r="L23" s="15">
        <v>25</v>
      </c>
      <c r="M23" s="15">
        <v>53</v>
      </c>
    </row>
    <row r="24" spans="1:75" s="1" customFormat="1" ht="11.25" customHeight="1" x14ac:dyDescent="0.2">
      <c r="A24" s="9" t="s">
        <v>10</v>
      </c>
      <c r="B24" s="9">
        <v>6560</v>
      </c>
      <c r="C24" s="15">
        <v>0</v>
      </c>
      <c r="D24" s="15">
        <v>234</v>
      </c>
      <c r="E24" s="15">
        <v>1582</v>
      </c>
      <c r="F24" s="15">
        <v>1194</v>
      </c>
      <c r="G24" s="15">
        <v>37</v>
      </c>
      <c r="H24" s="15">
        <v>238</v>
      </c>
      <c r="I24" s="15">
        <v>448</v>
      </c>
      <c r="J24" s="15">
        <v>897</v>
      </c>
      <c r="K24" s="15">
        <v>431</v>
      </c>
      <c r="L24" s="15">
        <v>90</v>
      </c>
      <c r="M24" s="15">
        <v>1409</v>
      </c>
    </row>
    <row r="25" spans="1:75" s="1" customFormat="1" ht="11.25" customHeight="1" x14ac:dyDescent="0.2">
      <c r="A25" s="9" t="s">
        <v>11</v>
      </c>
      <c r="B25" s="9">
        <v>220036177</v>
      </c>
      <c r="C25" s="15">
        <v>0</v>
      </c>
      <c r="D25" s="15">
        <v>8619391</v>
      </c>
      <c r="E25" s="15">
        <v>83331143</v>
      </c>
      <c r="F25" s="15">
        <v>36437146</v>
      </c>
      <c r="G25" s="15">
        <v>889078</v>
      </c>
      <c r="H25" s="15">
        <v>7631482</v>
      </c>
      <c r="I25" s="15">
        <v>9615520</v>
      </c>
      <c r="J25" s="15">
        <v>23427112</v>
      </c>
      <c r="K25" s="15">
        <v>4321647</v>
      </c>
      <c r="L25" s="15">
        <v>1890625</v>
      </c>
      <c r="M25" s="15">
        <v>43873033</v>
      </c>
    </row>
    <row r="26" spans="1:75" s="1" customFormat="1" ht="11.25" customHeight="1" x14ac:dyDescent="0.2">
      <c r="A26" s="9" t="s">
        <v>13</v>
      </c>
      <c r="B26" s="9">
        <f>B25/(B24*12)</f>
        <v>2795.1750127032519</v>
      </c>
      <c r="C26" s="15">
        <v>0</v>
      </c>
      <c r="D26" s="15">
        <f t="shared" ref="D26:M26" si="2">D25/(D24*12)</f>
        <v>3069.5836894586896</v>
      </c>
      <c r="E26" s="15">
        <f t="shared" si="2"/>
        <v>4389.5460914454279</v>
      </c>
      <c r="F26" s="15">
        <f t="shared" si="2"/>
        <v>2543.072724734785</v>
      </c>
      <c r="G26" s="15">
        <f t="shared" si="2"/>
        <v>2002.4279279279278</v>
      </c>
      <c r="H26" s="15">
        <f t="shared" si="2"/>
        <v>2672.0875350140054</v>
      </c>
      <c r="I26" s="15">
        <f t="shared" si="2"/>
        <v>1788.6011904761904</v>
      </c>
      <c r="J26" s="15">
        <f t="shared" si="2"/>
        <v>2176.4318097361574</v>
      </c>
      <c r="K26" s="15">
        <f t="shared" si="2"/>
        <v>835.58526682134573</v>
      </c>
      <c r="L26" s="15">
        <f t="shared" si="2"/>
        <v>1750.5787037037037</v>
      </c>
      <c r="M26" s="15">
        <f t="shared" si="2"/>
        <v>2594.8091436006625</v>
      </c>
    </row>
    <row r="27" spans="1:75" s="1" customFormat="1" ht="11.25" customHeight="1" x14ac:dyDescent="0.2">
      <c r="A27" s="9"/>
      <c r="B27" s="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75" s="1" customFormat="1" ht="11.25" customHeight="1" x14ac:dyDescent="0.2">
      <c r="A28" s="9" t="s">
        <v>2</v>
      </c>
      <c r="B28" s="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75" s="1" customFormat="1" ht="11.25" customHeight="1" x14ac:dyDescent="0.2">
      <c r="A29" s="9" t="s">
        <v>8</v>
      </c>
      <c r="B29" s="9">
        <v>68</v>
      </c>
      <c r="C29" s="15">
        <v>0</v>
      </c>
      <c r="D29" s="17">
        <v>3</v>
      </c>
      <c r="E29" s="15" t="s">
        <v>17</v>
      </c>
      <c r="F29" s="15">
        <v>16</v>
      </c>
      <c r="G29" s="15" t="s">
        <v>17</v>
      </c>
      <c r="H29" s="15">
        <v>6</v>
      </c>
      <c r="I29" s="15">
        <v>7</v>
      </c>
      <c r="J29" s="15">
        <v>7</v>
      </c>
      <c r="K29" s="15">
        <v>4</v>
      </c>
      <c r="L29" s="15" t="s">
        <v>17</v>
      </c>
      <c r="M29" s="15">
        <v>20</v>
      </c>
      <c r="BU29" s="3"/>
    </row>
    <row r="30" spans="1:75" s="1" customFormat="1" ht="11.25" customHeight="1" x14ac:dyDescent="0.2">
      <c r="A30" s="9" t="s">
        <v>10</v>
      </c>
      <c r="B30" s="9">
        <v>976</v>
      </c>
      <c r="C30" s="15">
        <v>0</v>
      </c>
      <c r="D30" s="17">
        <v>87</v>
      </c>
      <c r="E30" s="15" t="s">
        <v>17</v>
      </c>
      <c r="F30" s="15">
        <v>394</v>
      </c>
      <c r="G30" s="15" t="s">
        <v>17</v>
      </c>
      <c r="H30" s="17">
        <v>19</v>
      </c>
      <c r="I30" s="17">
        <v>68</v>
      </c>
      <c r="J30" s="17">
        <v>30</v>
      </c>
      <c r="K30" s="17">
        <v>26</v>
      </c>
      <c r="L30" s="15" t="s">
        <v>17</v>
      </c>
      <c r="M30" s="17">
        <v>318</v>
      </c>
      <c r="BU30" s="3"/>
    </row>
    <row r="31" spans="1:75" s="1" customFormat="1" ht="11.25" customHeight="1" x14ac:dyDescent="0.2">
      <c r="A31" s="9" t="s">
        <v>11</v>
      </c>
      <c r="B31" s="9">
        <v>47072755</v>
      </c>
      <c r="C31" s="15">
        <v>0</v>
      </c>
      <c r="D31" s="17">
        <v>7533592</v>
      </c>
      <c r="E31" s="15" t="s">
        <v>17</v>
      </c>
      <c r="F31" s="15">
        <v>25775593</v>
      </c>
      <c r="G31" s="15" t="s">
        <v>17</v>
      </c>
      <c r="H31" s="17">
        <v>427773</v>
      </c>
      <c r="I31" s="17">
        <v>2321846</v>
      </c>
      <c r="J31" s="17">
        <v>755420</v>
      </c>
      <c r="K31" s="17">
        <v>158489</v>
      </c>
      <c r="L31" s="15" t="s">
        <v>17</v>
      </c>
      <c r="M31" s="17">
        <v>9452875</v>
      </c>
      <c r="BU31" s="3"/>
    </row>
    <row r="32" spans="1:75" s="1" customFormat="1" ht="11.25" customHeight="1" x14ac:dyDescent="0.2">
      <c r="A32" s="9" t="s">
        <v>13</v>
      </c>
      <c r="B32" s="9">
        <f>B31/(B30*12)</f>
        <v>4019.1901468579235</v>
      </c>
      <c r="C32" s="15">
        <v>0</v>
      </c>
      <c r="D32" s="15">
        <f>D31/(D30*12)</f>
        <v>7216.0842911877398</v>
      </c>
      <c r="E32" s="15" t="s">
        <v>17</v>
      </c>
      <c r="F32" s="15">
        <f>F31/(F30*12)</f>
        <v>5451.6905668358713</v>
      </c>
      <c r="G32" s="15" t="s">
        <v>17</v>
      </c>
      <c r="H32" s="15">
        <f t="shared" ref="H32:M32" si="3">H31/(H30*12)</f>
        <v>1876.1973684210527</v>
      </c>
      <c r="I32" s="15">
        <f t="shared" si="3"/>
        <v>2845.3995098039218</v>
      </c>
      <c r="J32" s="15">
        <f t="shared" si="3"/>
        <v>2098.3888888888887</v>
      </c>
      <c r="K32" s="15">
        <f t="shared" si="3"/>
        <v>507.97756410256409</v>
      </c>
      <c r="L32" s="15" t="s">
        <v>17</v>
      </c>
      <c r="M32" s="15">
        <f t="shared" si="3"/>
        <v>2477.1685010482179</v>
      </c>
      <c r="BU32" s="3"/>
    </row>
    <row r="33" spans="1:76" s="1" customFormat="1" ht="11.25" customHeight="1" x14ac:dyDescent="0.2">
      <c r="A33" s="9"/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76" s="1" customFormat="1" ht="11.25" customHeight="1" x14ac:dyDescent="0.2">
      <c r="A34" s="9" t="s">
        <v>3</v>
      </c>
      <c r="B34" s="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76" s="1" customFormat="1" ht="11.25" customHeight="1" x14ac:dyDescent="0.2">
      <c r="A35" s="9" t="s">
        <v>8</v>
      </c>
      <c r="B35" s="9">
        <f>+C35+D35+E35+F35+G35+H35+I35+J35+K35+L35+M35</f>
        <v>965</v>
      </c>
      <c r="C35" s="17">
        <v>3</v>
      </c>
      <c r="D35" s="17">
        <v>147</v>
      </c>
      <c r="E35" s="17">
        <v>62</v>
      </c>
      <c r="F35" s="17">
        <v>205</v>
      </c>
      <c r="G35" s="17">
        <v>12</v>
      </c>
      <c r="H35" s="17">
        <v>103</v>
      </c>
      <c r="I35" s="17">
        <v>113</v>
      </c>
      <c r="J35" s="17">
        <v>116</v>
      </c>
      <c r="K35" s="17">
        <v>77</v>
      </c>
      <c r="L35" s="17">
        <v>51</v>
      </c>
      <c r="M35" s="17">
        <v>76</v>
      </c>
      <c r="BW35" s="3"/>
    </row>
    <row r="36" spans="1:76" s="1" customFormat="1" ht="11.25" customHeight="1" x14ac:dyDescent="0.2">
      <c r="A36" s="9" t="s">
        <v>10</v>
      </c>
      <c r="B36" s="9">
        <f>+C36+D36+E36+F36+G36+H36+I36+J36+K36+L36+M36</f>
        <v>11795</v>
      </c>
      <c r="C36" s="17">
        <v>65</v>
      </c>
      <c r="D36" s="17">
        <v>521</v>
      </c>
      <c r="E36" s="17">
        <v>1282</v>
      </c>
      <c r="F36" s="17">
        <v>2321</v>
      </c>
      <c r="G36" s="17">
        <v>108</v>
      </c>
      <c r="H36" s="17">
        <v>649</v>
      </c>
      <c r="I36" s="17">
        <v>559</v>
      </c>
      <c r="J36" s="17">
        <v>1411</v>
      </c>
      <c r="K36" s="17">
        <v>1411</v>
      </c>
      <c r="L36" s="17">
        <v>232</v>
      </c>
      <c r="M36" s="17">
        <v>3236</v>
      </c>
      <c r="BW36" s="3"/>
    </row>
    <row r="37" spans="1:76" s="1" customFormat="1" ht="11.25" customHeight="1" x14ac:dyDescent="0.2">
      <c r="A37" s="9" t="s">
        <v>11</v>
      </c>
      <c r="B37" s="9">
        <f>+C37+D37+E37+F37+G37+H37+I37+J37+K37+L37+M37</f>
        <v>350730317</v>
      </c>
      <c r="C37" s="17">
        <v>1231785</v>
      </c>
      <c r="D37" s="17">
        <v>16006858</v>
      </c>
      <c r="E37" s="17">
        <v>50822102</v>
      </c>
      <c r="F37" s="17">
        <v>60490737</v>
      </c>
      <c r="G37" s="17">
        <v>2077842</v>
      </c>
      <c r="H37" s="17">
        <v>24698450</v>
      </c>
      <c r="I37" s="17">
        <v>16019651</v>
      </c>
      <c r="J37" s="17">
        <v>40737355</v>
      </c>
      <c r="K37" s="17">
        <v>15344434</v>
      </c>
      <c r="L37" s="17">
        <v>5676994</v>
      </c>
      <c r="M37" s="17">
        <v>117624109</v>
      </c>
      <c r="BW37" s="3"/>
    </row>
    <row r="38" spans="1:76" s="1" customFormat="1" ht="11.25" customHeight="1" x14ac:dyDescent="0.2">
      <c r="A38" s="9" t="s">
        <v>13</v>
      </c>
      <c r="B38" s="9">
        <f>B37/(B36*12)</f>
        <v>2477.9590009891199</v>
      </c>
      <c r="C38" s="15">
        <f t="shared" ref="C38:M38" si="4">C37/(C36*12)</f>
        <v>1579.2115384615386</v>
      </c>
      <c r="D38" s="15">
        <f t="shared" si="4"/>
        <v>2560.2779910428662</v>
      </c>
      <c r="E38" s="15">
        <f t="shared" si="4"/>
        <v>3303.5687727509098</v>
      </c>
      <c r="F38" s="15">
        <f t="shared" si="4"/>
        <v>2171.8633132270575</v>
      </c>
      <c r="G38" s="15">
        <f t="shared" si="4"/>
        <v>1603.273148148148</v>
      </c>
      <c r="H38" s="15">
        <f t="shared" si="4"/>
        <v>3171.3469440164354</v>
      </c>
      <c r="I38" s="15">
        <f t="shared" si="4"/>
        <v>2388.1411747167563</v>
      </c>
      <c r="J38" s="15">
        <f t="shared" si="4"/>
        <v>2405.9387550200804</v>
      </c>
      <c r="K38" s="15">
        <f t="shared" si="4"/>
        <v>906.23871958421921</v>
      </c>
      <c r="L38" s="15">
        <f t="shared" si="4"/>
        <v>2039.1501436781609</v>
      </c>
      <c r="M38" s="15">
        <f t="shared" si="4"/>
        <v>3029.0510146271117</v>
      </c>
      <c r="BW38" s="3"/>
    </row>
    <row r="39" spans="1:76" s="1" customFormat="1" ht="11.25" customHeight="1" x14ac:dyDescent="0.2">
      <c r="A39" s="9"/>
      <c r="B39" s="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BW39" s="3"/>
    </row>
    <row r="40" spans="1:76" s="1" customFormat="1" ht="11.25" customHeight="1" x14ac:dyDescent="0.2">
      <c r="A40" s="9" t="s">
        <v>4</v>
      </c>
      <c r="B40" s="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76" s="1" customFormat="1" ht="11.25" customHeight="1" x14ac:dyDescent="0.2">
      <c r="A41" s="9" t="s">
        <v>8</v>
      </c>
      <c r="B41" s="9">
        <v>88</v>
      </c>
      <c r="C41" s="17">
        <v>0</v>
      </c>
      <c r="D41" s="17">
        <v>18</v>
      </c>
      <c r="E41" s="15" t="s">
        <v>17</v>
      </c>
      <c r="F41" s="17">
        <v>11</v>
      </c>
      <c r="G41" s="17">
        <v>0</v>
      </c>
      <c r="H41" s="17">
        <v>4</v>
      </c>
      <c r="I41" s="17">
        <v>14</v>
      </c>
      <c r="J41" s="15" t="s">
        <v>17</v>
      </c>
      <c r="K41" s="17">
        <v>6</v>
      </c>
      <c r="L41" s="15">
        <v>4</v>
      </c>
      <c r="M41" s="17">
        <v>19</v>
      </c>
      <c r="BU41" s="3"/>
    </row>
    <row r="42" spans="1:76" s="1" customFormat="1" ht="11.25" customHeight="1" x14ac:dyDescent="0.2">
      <c r="A42" s="9" t="s">
        <v>10</v>
      </c>
      <c r="B42" s="9">
        <v>722</v>
      </c>
      <c r="C42" s="17">
        <v>0</v>
      </c>
      <c r="D42" s="17">
        <v>135</v>
      </c>
      <c r="E42" s="15" t="s">
        <v>17</v>
      </c>
      <c r="F42" s="17">
        <v>64</v>
      </c>
      <c r="G42" s="17">
        <v>0</v>
      </c>
      <c r="H42" s="17">
        <v>10</v>
      </c>
      <c r="I42" s="17">
        <v>50</v>
      </c>
      <c r="J42" s="15" t="s">
        <v>17</v>
      </c>
      <c r="K42" s="17">
        <v>46</v>
      </c>
      <c r="L42" s="15">
        <v>5</v>
      </c>
      <c r="M42" s="17">
        <v>335</v>
      </c>
      <c r="BU42" s="3"/>
    </row>
    <row r="43" spans="1:76" s="1" customFormat="1" ht="11.25" customHeight="1" x14ac:dyDescent="0.2">
      <c r="A43" s="9" t="s">
        <v>11</v>
      </c>
      <c r="B43" s="9">
        <v>27209664</v>
      </c>
      <c r="C43" s="17">
        <v>0</v>
      </c>
      <c r="D43" s="17">
        <v>6611480</v>
      </c>
      <c r="E43" s="15" t="s">
        <v>17</v>
      </c>
      <c r="F43" s="17">
        <v>1663467</v>
      </c>
      <c r="G43" s="17">
        <v>0</v>
      </c>
      <c r="H43" s="17">
        <v>334483</v>
      </c>
      <c r="I43" s="17">
        <v>2039771</v>
      </c>
      <c r="J43" s="15" t="s">
        <v>17</v>
      </c>
      <c r="K43" s="17">
        <v>523774</v>
      </c>
      <c r="L43" s="15">
        <v>65600</v>
      </c>
      <c r="M43" s="17">
        <v>13384403</v>
      </c>
      <c r="BU43" s="3"/>
    </row>
    <row r="44" spans="1:76" s="1" customFormat="1" ht="11.25" customHeight="1" x14ac:dyDescent="0.2">
      <c r="A44" s="9" t="s">
        <v>13</v>
      </c>
      <c r="B44" s="9">
        <f>B43/(B42*12)</f>
        <v>3140.5429362880886</v>
      </c>
      <c r="C44" s="17">
        <v>0</v>
      </c>
      <c r="D44" s="15">
        <f>D43/(D42*12)</f>
        <v>4081.1604938271603</v>
      </c>
      <c r="E44" s="15" t="s">
        <v>17</v>
      </c>
      <c r="F44" s="15">
        <f>F43/(F42*12)</f>
        <v>2165.97265625</v>
      </c>
      <c r="G44" s="15">
        <v>0</v>
      </c>
      <c r="H44" s="15">
        <f>H43/(H42*12)</f>
        <v>2787.3583333333331</v>
      </c>
      <c r="I44" s="15">
        <f>I43/(I42*12)</f>
        <v>3399.6183333333333</v>
      </c>
      <c r="J44" s="15" t="s">
        <v>17</v>
      </c>
      <c r="K44" s="15">
        <f>K43/(K42*12)</f>
        <v>948.8659420289855</v>
      </c>
      <c r="L44" s="15">
        <f>L43/(L42*12)</f>
        <v>1093.3333333333333</v>
      </c>
      <c r="M44" s="15">
        <f>M43/(M42*12)</f>
        <v>3329.4534825870646</v>
      </c>
      <c r="BU44" s="3"/>
    </row>
    <row r="45" spans="1:76" s="1" customFormat="1" ht="11.25" customHeight="1" x14ac:dyDescent="0.2">
      <c r="A45" s="25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76" s="1" customFormat="1" ht="11.25" customHeight="1" x14ac:dyDescent="0.2">
      <c r="A46" s="9" t="s">
        <v>65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76" s="1" customFormat="1" ht="11.25" customHeight="1" x14ac:dyDescent="0.2">
      <c r="A47" s="9" t="s">
        <v>8</v>
      </c>
      <c r="B47" s="9">
        <v>145</v>
      </c>
      <c r="C47" s="15" t="s">
        <v>17</v>
      </c>
      <c r="D47" s="17">
        <v>15</v>
      </c>
      <c r="E47" s="17">
        <v>6</v>
      </c>
      <c r="F47" s="17">
        <v>41</v>
      </c>
      <c r="G47" s="15" t="s">
        <v>17</v>
      </c>
      <c r="H47" s="17">
        <v>7</v>
      </c>
      <c r="I47" s="17">
        <v>6</v>
      </c>
      <c r="J47" s="17">
        <v>13</v>
      </c>
      <c r="K47" s="17">
        <v>13</v>
      </c>
      <c r="L47" s="17">
        <v>9</v>
      </c>
      <c r="M47" s="17">
        <v>28</v>
      </c>
      <c r="BU47" s="3"/>
      <c r="BW47" s="3"/>
      <c r="BX47" s="3"/>
    </row>
    <row r="48" spans="1:76" s="1" customFormat="1" ht="11.25" customHeight="1" x14ac:dyDescent="0.2">
      <c r="A48" s="9" t="s">
        <v>10</v>
      </c>
      <c r="B48" s="9">
        <v>2141</v>
      </c>
      <c r="C48" s="15" t="s">
        <v>17</v>
      </c>
      <c r="D48" s="17">
        <v>41</v>
      </c>
      <c r="E48" s="17">
        <v>125</v>
      </c>
      <c r="F48" s="17">
        <v>843</v>
      </c>
      <c r="G48" s="15" t="s">
        <v>17</v>
      </c>
      <c r="H48" s="17">
        <v>39</v>
      </c>
      <c r="I48" s="17">
        <v>56</v>
      </c>
      <c r="J48" s="17">
        <v>236</v>
      </c>
      <c r="K48" s="17">
        <v>160</v>
      </c>
      <c r="L48" s="17">
        <v>46</v>
      </c>
      <c r="M48" s="17">
        <v>508</v>
      </c>
      <c r="BU48" s="3"/>
      <c r="BW48" s="3"/>
      <c r="BX48" s="3"/>
    </row>
    <row r="49" spans="1:76" s="1" customFormat="1" ht="11.25" customHeight="1" x14ac:dyDescent="0.2">
      <c r="A49" s="9" t="s">
        <v>11</v>
      </c>
      <c r="B49" s="9">
        <v>85632317</v>
      </c>
      <c r="C49" s="15" t="s">
        <v>17</v>
      </c>
      <c r="D49" s="17">
        <v>971854</v>
      </c>
      <c r="E49" s="17">
        <v>5144695</v>
      </c>
      <c r="F49" s="17">
        <v>47805911</v>
      </c>
      <c r="G49" s="15" t="s">
        <v>17</v>
      </c>
      <c r="H49" s="17">
        <v>1027872</v>
      </c>
      <c r="I49" s="17">
        <v>1057599</v>
      </c>
      <c r="J49" s="17">
        <v>6791408</v>
      </c>
      <c r="K49" s="17">
        <v>1328044</v>
      </c>
      <c r="L49" s="17">
        <v>1296898</v>
      </c>
      <c r="M49" s="17">
        <v>15678198</v>
      </c>
      <c r="BU49" s="3"/>
      <c r="BW49" s="3"/>
      <c r="BX49" s="3"/>
    </row>
    <row r="50" spans="1:76" s="1" customFormat="1" ht="11.25" customHeight="1" x14ac:dyDescent="0.2">
      <c r="A50" s="9" t="s">
        <v>13</v>
      </c>
      <c r="B50" s="9">
        <f>B49/(B48*12)</f>
        <v>3333.0342908298303</v>
      </c>
      <c r="C50" s="15" t="s">
        <v>17</v>
      </c>
      <c r="D50" s="15">
        <f t="shared" ref="D50:I50" si="5">D49/(D48*12)</f>
        <v>1975.3130081300812</v>
      </c>
      <c r="E50" s="15">
        <f t="shared" si="5"/>
        <v>3429.7966666666666</v>
      </c>
      <c r="F50" s="15">
        <f t="shared" si="5"/>
        <v>4725.7721431395812</v>
      </c>
      <c r="G50" s="15" t="s">
        <v>17</v>
      </c>
      <c r="H50" s="15">
        <f t="shared" si="5"/>
        <v>2196.3076923076924</v>
      </c>
      <c r="I50" s="15">
        <f t="shared" si="5"/>
        <v>1573.8080357142858</v>
      </c>
      <c r="J50" s="15">
        <f>J49/(J48*12)</f>
        <v>2398.0960451977403</v>
      </c>
      <c r="K50" s="15">
        <f>K49/(K48*12)</f>
        <v>691.6895833333333</v>
      </c>
      <c r="L50" s="15">
        <f>L49/(L48*12)</f>
        <v>2349.4528985507245</v>
      </c>
      <c r="M50" s="15">
        <f>M49/(M48*12)</f>
        <v>2571.8828740157483</v>
      </c>
      <c r="BU50" s="3"/>
      <c r="BW50" s="3"/>
      <c r="BX50" s="3"/>
    </row>
    <row r="51" spans="1:76" s="1" customFormat="1" ht="11.25" customHeight="1" x14ac:dyDescent="0.2">
      <c r="A51" s="25"/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76" s="1" customFormat="1" ht="11.25" customHeight="1" x14ac:dyDescent="0.2">
      <c r="A52" s="9" t="s">
        <v>5</v>
      </c>
      <c r="B52" s="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76" s="1" customFormat="1" ht="11.25" customHeight="1" x14ac:dyDescent="0.2">
      <c r="A53" s="9" t="s">
        <v>8</v>
      </c>
      <c r="B53" s="9">
        <v>80</v>
      </c>
      <c r="C53" s="17">
        <v>6</v>
      </c>
      <c r="D53" s="17">
        <v>9</v>
      </c>
      <c r="E53" s="17">
        <v>3</v>
      </c>
      <c r="F53" s="17">
        <v>18</v>
      </c>
      <c r="G53" s="17">
        <v>0</v>
      </c>
      <c r="H53" s="17">
        <v>8</v>
      </c>
      <c r="I53" s="17">
        <v>8</v>
      </c>
      <c r="J53" s="15" t="s">
        <v>17</v>
      </c>
      <c r="K53" s="17">
        <v>4</v>
      </c>
      <c r="L53" s="15" t="s">
        <v>17</v>
      </c>
      <c r="M53" s="17">
        <v>19</v>
      </c>
      <c r="BU53" s="3"/>
    </row>
    <row r="54" spans="1:76" s="1" customFormat="1" ht="11.25" customHeight="1" x14ac:dyDescent="0.2">
      <c r="A54" s="9" t="s">
        <v>10</v>
      </c>
      <c r="B54" s="9">
        <v>1147</v>
      </c>
      <c r="C54" s="17">
        <v>339</v>
      </c>
      <c r="D54" s="17">
        <v>47</v>
      </c>
      <c r="E54" s="17">
        <v>52</v>
      </c>
      <c r="F54" s="17">
        <v>149</v>
      </c>
      <c r="G54" s="17">
        <v>0</v>
      </c>
      <c r="H54" s="17">
        <v>19</v>
      </c>
      <c r="I54" s="17">
        <v>22</v>
      </c>
      <c r="J54" s="15" t="s">
        <v>17</v>
      </c>
      <c r="K54" s="17">
        <v>35</v>
      </c>
      <c r="L54" s="15" t="s">
        <v>17</v>
      </c>
      <c r="M54" s="17">
        <v>383</v>
      </c>
      <c r="BU54" s="3"/>
    </row>
    <row r="55" spans="1:76" s="1" customFormat="1" ht="11.25" customHeight="1" x14ac:dyDescent="0.2">
      <c r="A55" s="9" t="s">
        <v>11</v>
      </c>
      <c r="B55" s="9">
        <v>50378022</v>
      </c>
      <c r="C55" s="17">
        <v>27380439</v>
      </c>
      <c r="D55" s="17">
        <v>1181147</v>
      </c>
      <c r="E55" s="17">
        <v>2664666</v>
      </c>
      <c r="F55" s="17">
        <v>3660800</v>
      </c>
      <c r="G55" s="17">
        <v>0</v>
      </c>
      <c r="H55" s="17">
        <v>472339</v>
      </c>
      <c r="I55" s="17">
        <v>614933</v>
      </c>
      <c r="J55" s="15" t="s">
        <v>17</v>
      </c>
      <c r="K55" s="17">
        <v>293118</v>
      </c>
      <c r="L55" s="15" t="s">
        <v>17</v>
      </c>
      <c r="M55" s="17">
        <v>10459302</v>
      </c>
      <c r="BU55" s="3"/>
    </row>
    <row r="56" spans="1:76" s="1" customFormat="1" ht="11.25" customHeight="1" x14ac:dyDescent="0.2">
      <c r="A56" s="9" t="s">
        <v>13</v>
      </c>
      <c r="B56" s="9">
        <f>B55/(B54*12)</f>
        <v>3660.1294681778554</v>
      </c>
      <c r="C56" s="15">
        <v>6730.5449172576837</v>
      </c>
      <c r="D56" s="15">
        <v>1910.8716216216217</v>
      </c>
      <c r="E56" s="15">
        <v>4869.1228813559328</v>
      </c>
      <c r="F56" s="15">
        <v>1949.2185628742516</v>
      </c>
      <c r="G56" s="18">
        <v>0</v>
      </c>
      <c r="H56" s="15">
        <v>1752.4375</v>
      </c>
      <c r="I56" s="15">
        <v>2499.7727272727275</v>
      </c>
      <c r="J56" s="15" t="s">
        <v>17</v>
      </c>
      <c r="K56" s="15">
        <v>682.06707317073176</v>
      </c>
      <c r="L56" s="15" t="s">
        <v>17</v>
      </c>
      <c r="M56" s="15">
        <v>2307.4611111111112</v>
      </c>
      <c r="BU56" s="3"/>
    </row>
    <row r="57" spans="1:76" s="1" customFormat="1" ht="11.25" customHeight="1" x14ac:dyDescent="0.2">
      <c r="A57" s="9"/>
      <c r="B57" s="9"/>
      <c r="C57" s="15"/>
      <c r="D57" s="15"/>
      <c r="E57" s="15"/>
      <c r="F57" s="15"/>
      <c r="G57" s="18"/>
      <c r="H57" s="15"/>
      <c r="I57" s="15"/>
      <c r="J57" s="15"/>
      <c r="K57" s="15"/>
      <c r="L57" s="15"/>
      <c r="M57" s="15"/>
      <c r="BU57" s="3"/>
    </row>
    <row r="58" spans="1:76" x14ac:dyDescent="0.2">
      <c r="A58" s="23" t="s">
        <v>57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1"/>
    </row>
    <row r="59" spans="1:76" x14ac:dyDescent="0.2">
      <c r="A59" s="23" t="s">
        <v>74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1"/>
    </row>
    <row r="61" spans="1:76" s="1" customFormat="1" ht="11.25" customHeight="1" x14ac:dyDescent="0.2"/>
    <row r="62" spans="1:76" s="1" customFormat="1" ht="11.25" customHeight="1" x14ac:dyDescent="0.2"/>
    <row r="63" spans="1:76" s="1" customFormat="1" ht="11.25" customHeight="1" x14ac:dyDescent="0.2"/>
    <row r="64" spans="1:76" s="1" customFormat="1" ht="11.25" customHeight="1" x14ac:dyDescent="0.2"/>
    <row r="65" spans="1:83" s="1" customFormat="1" ht="11.2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83" s="1" customFormat="1" ht="11.2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83" s="1" customFormat="1" ht="11.25" customHeight="1" x14ac:dyDescent="0.2">
      <c r="A67" s="11"/>
      <c r="B67" s="12"/>
      <c r="C67" s="12"/>
      <c r="D67" s="12"/>
      <c r="E67" s="12"/>
      <c r="F67" s="12" t="s">
        <v>40</v>
      </c>
      <c r="G67" s="12"/>
      <c r="H67" s="12"/>
      <c r="I67" s="12"/>
      <c r="J67" s="12"/>
      <c r="K67" s="12"/>
      <c r="L67" s="12"/>
      <c r="M67" s="12"/>
      <c r="BE67" s="2"/>
      <c r="BS67" s="2"/>
    </row>
    <row r="68" spans="1:83" s="1" customFormat="1" ht="11.25" customHeight="1" x14ac:dyDescent="0.2">
      <c r="A68" s="11"/>
      <c r="B68" s="12"/>
      <c r="C68" s="12"/>
      <c r="D68" s="12"/>
      <c r="E68" s="12"/>
      <c r="F68" s="12" t="s">
        <v>60</v>
      </c>
      <c r="G68" s="12"/>
      <c r="H68" s="12" t="s">
        <v>44</v>
      </c>
      <c r="I68" s="12" t="s">
        <v>45</v>
      </c>
      <c r="J68" s="12" t="s">
        <v>47</v>
      </c>
      <c r="K68" s="12" t="s">
        <v>49</v>
      </c>
      <c r="L68" s="12"/>
      <c r="M68" s="12"/>
      <c r="N68" s="2"/>
      <c r="AX68" s="2"/>
      <c r="AZ68" s="2"/>
      <c r="BA68" s="2"/>
      <c r="BB68" s="2"/>
      <c r="BE68" s="2"/>
    </row>
    <row r="69" spans="1:83" s="6" customFormat="1" ht="11.25" customHeight="1" thickBot="1" x14ac:dyDescent="0.25">
      <c r="A69" s="13" t="s">
        <v>59</v>
      </c>
      <c r="B69" s="14" t="s">
        <v>58</v>
      </c>
      <c r="C69" s="14" t="s">
        <v>69</v>
      </c>
      <c r="D69" s="14" t="s">
        <v>70</v>
      </c>
      <c r="E69" s="14" t="s">
        <v>71</v>
      </c>
      <c r="F69" s="14" t="s">
        <v>41</v>
      </c>
      <c r="G69" s="14" t="s">
        <v>42</v>
      </c>
      <c r="H69" s="14" t="s">
        <v>43</v>
      </c>
      <c r="I69" s="14" t="s">
        <v>46</v>
      </c>
      <c r="J69" s="14" t="s">
        <v>48</v>
      </c>
      <c r="K69" s="14" t="s">
        <v>50</v>
      </c>
      <c r="L69" s="14" t="s">
        <v>51</v>
      </c>
      <c r="M69" s="14" t="s">
        <v>36</v>
      </c>
      <c r="N69" s="5"/>
      <c r="AJ69" s="5"/>
      <c r="AL69" s="5"/>
      <c r="AM69" s="5"/>
      <c r="AN69" s="5"/>
      <c r="AQ69" s="5"/>
      <c r="AR69" s="5"/>
      <c r="AS69" s="5"/>
      <c r="AU69" s="5"/>
      <c r="AW69" s="5"/>
      <c r="AX69" s="5"/>
      <c r="AZ69" s="5"/>
      <c r="BA69" s="5"/>
      <c r="BB69" s="5"/>
      <c r="BC69" s="5"/>
      <c r="BZ69" s="5"/>
      <c r="CB69" s="5"/>
      <c r="CC69" s="5"/>
      <c r="CD69" s="5"/>
    </row>
    <row r="70" spans="1:83" s="1" customFormat="1" ht="11.25" customHeight="1" thickTop="1" x14ac:dyDescent="0.2">
      <c r="A70" s="9"/>
      <c r="B70" s="10"/>
      <c r="C70" s="10"/>
      <c r="D70" s="9"/>
      <c r="E70" s="10"/>
      <c r="F70" s="9"/>
      <c r="G70" s="10"/>
      <c r="H70" s="10"/>
      <c r="I70" s="9"/>
      <c r="J70" s="10"/>
      <c r="K70" s="10"/>
      <c r="L70" s="10"/>
      <c r="M70" s="10"/>
      <c r="N70" s="2"/>
      <c r="AG70" s="2"/>
      <c r="AI70" s="2"/>
      <c r="AJ70" s="2"/>
      <c r="AL70" s="2"/>
      <c r="AM70" s="2"/>
      <c r="AN70" s="2"/>
      <c r="BL70" s="2"/>
      <c r="BN70" s="2"/>
      <c r="BO70" s="2"/>
      <c r="BP70" s="2"/>
      <c r="BS70" s="2"/>
      <c r="BT70" s="2"/>
      <c r="BU70" s="2"/>
      <c r="BW70" s="2"/>
      <c r="BY70" s="2"/>
      <c r="BZ70" s="2"/>
      <c r="CB70" s="2"/>
      <c r="CC70" s="2"/>
      <c r="CD70" s="2"/>
      <c r="CE70" s="2"/>
    </row>
    <row r="71" spans="1:83" s="1" customFormat="1" ht="11.25" customHeight="1" x14ac:dyDescent="0.2">
      <c r="A71" s="9" t="s">
        <v>6</v>
      </c>
      <c r="B71" s="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83" s="1" customFormat="1" ht="11.25" customHeight="1" x14ac:dyDescent="0.2">
      <c r="A72" s="9" t="s">
        <v>8</v>
      </c>
      <c r="B72" s="9">
        <f>+C72+D72+E72+F72+G72+H72+I72+J72+K72+L72+M72</f>
        <v>108</v>
      </c>
      <c r="C72" s="15">
        <v>0</v>
      </c>
      <c r="D72" s="18">
        <v>15</v>
      </c>
      <c r="E72" s="18">
        <v>4</v>
      </c>
      <c r="F72" s="18">
        <v>24</v>
      </c>
      <c r="G72" s="18">
        <v>3</v>
      </c>
      <c r="H72" s="18">
        <v>15</v>
      </c>
      <c r="I72" s="18">
        <v>3</v>
      </c>
      <c r="J72" s="18">
        <v>8</v>
      </c>
      <c r="K72" s="18">
        <v>13</v>
      </c>
      <c r="L72" s="18">
        <v>5</v>
      </c>
      <c r="M72" s="18">
        <v>18</v>
      </c>
      <c r="BF72" s="3"/>
      <c r="BG72" s="3"/>
      <c r="BJ72" s="3"/>
    </row>
    <row r="73" spans="1:83" s="1" customFormat="1" ht="11.25" customHeight="1" x14ac:dyDescent="0.2">
      <c r="A73" s="9" t="s">
        <v>10</v>
      </c>
      <c r="B73" s="9">
        <f>+C73+D73+E73+F73+G73+H73+I73+J73+K73+L73+M73</f>
        <v>1619</v>
      </c>
      <c r="C73" s="15">
        <v>0</v>
      </c>
      <c r="D73" s="18">
        <v>63</v>
      </c>
      <c r="E73" s="18">
        <v>41</v>
      </c>
      <c r="F73" s="18">
        <v>455</v>
      </c>
      <c r="G73" s="18">
        <v>25</v>
      </c>
      <c r="H73" s="18">
        <v>56</v>
      </c>
      <c r="I73" s="18">
        <v>9</v>
      </c>
      <c r="J73" s="18">
        <v>145</v>
      </c>
      <c r="K73" s="18">
        <v>165</v>
      </c>
      <c r="L73" s="18">
        <v>13</v>
      </c>
      <c r="M73" s="18">
        <v>647</v>
      </c>
      <c r="BF73" s="3"/>
      <c r="BG73" s="3"/>
      <c r="BJ73" s="3"/>
    </row>
    <row r="74" spans="1:83" s="1" customFormat="1" ht="11.25" customHeight="1" x14ac:dyDescent="0.2">
      <c r="A74" s="9" t="s">
        <v>11</v>
      </c>
      <c r="B74" s="9">
        <f>+C74+D74+E74+F74+G74+H74+I74+J74+K74+L74+M74</f>
        <v>39315741</v>
      </c>
      <c r="C74" s="15">
        <v>0</v>
      </c>
      <c r="D74" s="18">
        <v>1420673</v>
      </c>
      <c r="E74" s="18">
        <v>922352</v>
      </c>
      <c r="F74" s="18">
        <v>10070830</v>
      </c>
      <c r="G74" s="18">
        <v>197122</v>
      </c>
      <c r="H74" s="18">
        <v>1571660</v>
      </c>
      <c r="I74" s="18">
        <v>151108</v>
      </c>
      <c r="J74" s="18">
        <v>3157654</v>
      </c>
      <c r="K74" s="18">
        <v>1463600</v>
      </c>
      <c r="L74" s="18">
        <v>227017</v>
      </c>
      <c r="M74" s="18">
        <v>20133725</v>
      </c>
      <c r="BF74" s="3"/>
      <c r="BG74" s="3"/>
      <c r="BJ74" s="3"/>
    </row>
    <row r="75" spans="1:83" s="1" customFormat="1" ht="11.25" customHeight="1" x14ac:dyDescent="0.2">
      <c r="A75" s="9" t="s">
        <v>13</v>
      </c>
      <c r="B75" s="9">
        <f>B74/(B73*12)</f>
        <v>2023.6638357010499</v>
      </c>
      <c r="C75" s="15">
        <v>0</v>
      </c>
      <c r="D75" s="15">
        <f t="shared" ref="D75:M75" si="6">D74/(D73*12)</f>
        <v>1879.19708994709</v>
      </c>
      <c r="E75" s="15">
        <f t="shared" si="6"/>
        <v>1874.69918699187</v>
      </c>
      <c r="F75" s="15">
        <f t="shared" si="6"/>
        <v>1844.4743589743589</v>
      </c>
      <c r="G75" s="15">
        <f t="shared" si="6"/>
        <v>657.07333333333338</v>
      </c>
      <c r="H75" s="15">
        <f t="shared" si="6"/>
        <v>2338.7797619047619</v>
      </c>
      <c r="I75" s="15">
        <f t="shared" si="6"/>
        <v>1399.148148148148</v>
      </c>
      <c r="J75" s="15">
        <f t="shared" si="6"/>
        <v>1814.7436781609194</v>
      </c>
      <c r="K75" s="15">
        <f t="shared" si="6"/>
        <v>739.19191919191917</v>
      </c>
      <c r="L75" s="15">
        <f t="shared" si="6"/>
        <v>1455.2371794871794</v>
      </c>
      <c r="M75" s="15">
        <f t="shared" si="6"/>
        <v>2593.2154817104583</v>
      </c>
      <c r="BF75" s="3"/>
      <c r="BG75" s="3"/>
      <c r="BJ75" s="3"/>
    </row>
    <row r="76" spans="1:83" s="1" customFormat="1" ht="11.25" customHeight="1" x14ac:dyDescent="0.2">
      <c r="A76" s="9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"/>
      <c r="AG76" s="2"/>
      <c r="AI76" s="2"/>
      <c r="AJ76" s="2"/>
      <c r="AL76" s="2"/>
      <c r="AM76" s="2"/>
      <c r="AN76" s="2"/>
      <c r="BL76" s="2"/>
      <c r="BN76" s="2"/>
      <c r="BO76" s="2"/>
      <c r="BP76" s="2"/>
      <c r="BS76" s="2"/>
      <c r="BT76" s="2"/>
      <c r="BU76" s="2"/>
      <c r="BW76" s="2"/>
      <c r="BY76" s="2"/>
      <c r="BZ76" s="2"/>
      <c r="CB76" s="2"/>
      <c r="CC76" s="2"/>
      <c r="CD76" s="2"/>
      <c r="CE76" s="2"/>
    </row>
    <row r="77" spans="1:83" s="1" customFormat="1" ht="11.25" customHeight="1" x14ac:dyDescent="0.2">
      <c r="A77" s="16" t="s">
        <v>7</v>
      </c>
      <c r="B77" s="9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BE77" s="2"/>
      <c r="BF77" s="2"/>
      <c r="BG77" s="2"/>
      <c r="BI77" s="2"/>
      <c r="BK77" s="2"/>
      <c r="BL77" s="2"/>
      <c r="BN77" s="2"/>
      <c r="BO77" s="2"/>
      <c r="BP77" s="2"/>
      <c r="BQ77" s="2"/>
    </row>
    <row r="78" spans="1:83" s="1" customFormat="1" ht="11.25" customHeight="1" x14ac:dyDescent="0.2">
      <c r="A78" s="9" t="s">
        <v>8</v>
      </c>
      <c r="B78" s="9">
        <v>32</v>
      </c>
      <c r="C78" s="15" t="s">
        <v>17</v>
      </c>
      <c r="D78" s="15" t="s">
        <v>17</v>
      </c>
      <c r="E78" s="15" t="s">
        <v>17</v>
      </c>
      <c r="F78" s="18">
        <v>4</v>
      </c>
      <c r="G78" s="15" t="s">
        <v>17</v>
      </c>
      <c r="H78" s="15" t="s">
        <v>17</v>
      </c>
      <c r="I78" s="18">
        <v>0</v>
      </c>
      <c r="J78" s="15" t="s">
        <v>17</v>
      </c>
      <c r="K78" s="18">
        <v>9</v>
      </c>
      <c r="L78" s="15" t="s">
        <v>17</v>
      </c>
      <c r="M78" s="18">
        <v>9</v>
      </c>
    </row>
    <row r="79" spans="1:83" s="1" customFormat="1" ht="11.25" customHeight="1" x14ac:dyDescent="0.2">
      <c r="A79" s="9" t="s">
        <v>10</v>
      </c>
      <c r="B79" s="9">
        <v>355</v>
      </c>
      <c r="C79" s="15" t="s">
        <v>17</v>
      </c>
      <c r="D79" s="15" t="s">
        <v>17</v>
      </c>
      <c r="E79" s="15" t="s">
        <v>17</v>
      </c>
      <c r="F79" s="18">
        <v>37</v>
      </c>
      <c r="G79" s="15" t="s">
        <v>17</v>
      </c>
      <c r="H79" s="15" t="s">
        <v>17</v>
      </c>
      <c r="I79" s="18">
        <v>0</v>
      </c>
      <c r="J79" s="15" t="s">
        <v>17</v>
      </c>
      <c r="K79" s="18">
        <v>34</v>
      </c>
      <c r="L79" s="15" t="s">
        <v>17</v>
      </c>
      <c r="M79" s="18">
        <v>77</v>
      </c>
    </row>
    <row r="80" spans="1:83" s="1" customFormat="1" ht="11.25" customHeight="1" x14ac:dyDescent="0.2">
      <c r="A80" s="9" t="s">
        <v>11</v>
      </c>
      <c r="B80" s="9">
        <v>10791595</v>
      </c>
      <c r="C80" s="15" t="s">
        <v>17</v>
      </c>
      <c r="D80" s="15" t="s">
        <v>17</v>
      </c>
      <c r="E80" s="15" t="s">
        <v>17</v>
      </c>
      <c r="F80" s="18">
        <v>449973</v>
      </c>
      <c r="G80" s="15" t="s">
        <v>17</v>
      </c>
      <c r="H80" s="15" t="s">
        <v>17</v>
      </c>
      <c r="I80" s="18">
        <v>0</v>
      </c>
      <c r="J80" s="15" t="s">
        <v>17</v>
      </c>
      <c r="K80" s="18">
        <v>354924</v>
      </c>
      <c r="L80" s="15" t="s">
        <v>17</v>
      </c>
      <c r="M80" s="18">
        <v>2875245</v>
      </c>
    </row>
    <row r="81" spans="1:104" s="1" customFormat="1" ht="11.25" customHeight="1" x14ac:dyDescent="0.2">
      <c r="A81" s="9" t="s">
        <v>13</v>
      </c>
      <c r="B81" s="9">
        <f>B80/(B79*12)</f>
        <v>2533.2382629107983</v>
      </c>
      <c r="C81" s="15" t="s">
        <v>17</v>
      </c>
      <c r="D81" s="15" t="s">
        <v>17</v>
      </c>
      <c r="E81" s="15" t="s">
        <v>17</v>
      </c>
      <c r="F81" s="15">
        <f>F80/(F79*12)</f>
        <v>1013.4527027027027</v>
      </c>
      <c r="G81" s="15" t="s">
        <v>17</v>
      </c>
      <c r="H81" s="15" t="s">
        <v>17</v>
      </c>
      <c r="I81" s="15">
        <v>0</v>
      </c>
      <c r="J81" s="15" t="s">
        <v>17</v>
      </c>
      <c r="K81" s="15">
        <f>K80/(K79*12)</f>
        <v>869.91176470588232</v>
      </c>
      <c r="L81" s="15" t="s">
        <v>17</v>
      </c>
      <c r="M81" s="15">
        <f>M80/(M79*12)</f>
        <v>3111.7370129870128</v>
      </c>
    </row>
    <row r="82" spans="1:104" s="1" customFormat="1" ht="11.25" customHeight="1" x14ac:dyDescent="0.2">
      <c r="A82" s="9"/>
      <c r="B82" s="9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04" s="1" customFormat="1" ht="11.25" customHeight="1" x14ac:dyDescent="0.2">
      <c r="A83" s="9" t="s">
        <v>54</v>
      </c>
      <c r="B83" s="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04" s="1" customFormat="1" ht="11.25" customHeight="1" x14ac:dyDescent="0.2">
      <c r="A84" s="9" t="s">
        <v>8</v>
      </c>
      <c r="B84" s="9">
        <v>25</v>
      </c>
      <c r="C84" s="18">
        <v>0</v>
      </c>
      <c r="D84" s="18">
        <v>4</v>
      </c>
      <c r="E84" s="15" t="s">
        <v>17</v>
      </c>
      <c r="F84" s="15" t="s">
        <v>17</v>
      </c>
      <c r="G84" s="15" t="s">
        <v>17</v>
      </c>
      <c r="H84" s="18">
        <v>3</v>
      </c>
      <c r="I84" s="18">
        <v>5</v>
      </c>
      <c r="J84" s="15" t="s">
        <v>17</v>
      </c>
      <c r="K84" s="18">
        <v>4</v>
      </c>
      <c r="L84" s="18">
        <v>0</v>
      </c>
      <c r="M84" s="18">
        <v>2</v>
      </c>
      <c r="CZ84" s="1" t="s">
        <v>37</v>
      </c>
    </row>
    <row r="85" spans="1:104" s="1" customFormat="1" ht="11.25" customHeight="1" x14ac:dyDescent="0.2">
      <c r="A85" s="9" t="s">
        <v>10</v>
      </c>
      <c r="B85" s="9">
        <v>236</v>
      </c>
      <c r="C85" s="18">
        <v>0</v>
      </c>
      <c r="D85" s="18">
        <v>15</v>
      </c>
      <c r="E85" s="15" t="s">
        <v>17</v>
      </c>
      <c r="F85" s="15" t="s">
        <v>17</v>
      </c>
      <c r="G85" s="15" t="s">
        <v>17</v>
      </c>
      <c r="H85" s="18">
        <v>7</v>
      </c>
      <c r="I85" s="18">
        <v>15</v>
      </c>
      <c r="J85" s="15" t="s">
        <v>17</v>
      </c>
      <c r="K85" s="18">
        <v>41</v>
      </c>
      <c r="L85" s="18">
        <v>0</v>
      </c>
      <c r="M85" s="18">
        <v>34</v>
      </c>
    </row>
    <row r="86" spans="1:104" s="1" customFormat="1" ht="11.25" customHeight="1" x14ac:dyDescent="0.2">
      <c r="A86" s="9" t="s">
        <v>11</v>
      </c>
      <c r="B86" s="9">
        <v>7146730</v>
      </c>
      <c r="C86" s="18">
        <v>0</v>
      </c>
      <c r="D86" s="18">
        <v>351554</v>
      </c>
      <c r="E86" s="15" t="s">
        <v>17</v>
      </c>
      <c r="F86" s="15" t="s">
        <v>17</v>
      </c>
      <c r="G86" s="15" t="s">
        <v>17</v>
      </c>
      <c r="H86" s="18">
        <v>154831</v>
      </c>
      <c r="I86" s="18">
        <v>312016</v>
      </c>
      <c r="J86" s="15" t="s">
        <v>17</v>
      </c>
      <c r="K86" s="18">
        <v>257173</v>
      </c>
      <c r="L86" s="18">
        <v>0</v>
      </c>
      <c r="M86" s="18">
        <v>1191786</v>
      </c>
    </row>
    <row r="87" spans="1:104" s="1" customFormat="1" ht="11.25" customHeight="1" x14ac:dyDescent="0.2">
      <c r="A87" s="9" t="s">
        <v>13</v>
      </c>
      <c r="B87" s="9">
        <f>B86/(B85*12)</f>
        <v>2523.5628531073448</v>
      </c>
      <c r="C87" s="19">
        <v>0</v>
      </c>
      <c r="D87" s="15">
        <f>D86/(D85*12)</f>
        <v>1953.0777777777778</v>
      </c>
      <c r="E87" s="15" t="s">
        <v>17</v>
      </c>
      <c r="F87" s="15" t="s">
        <v>17</v>
      </c>
      <c r="G87" s="15" t="s">
        <v>17</v>
      </c>
      <c r="H87" s="15">
        <f>H86/(H85*12)</f>
        <v>1843.2261904761904</v>
      </c>
      <c r="I87" s="15">
        <f>I86/(I85*12)</f>
        <v>1733.4222222222222</v>
      </c>
      <c r="J87" s="15" t="s">
        <v>17</v>
      </c>
      <c r="K87" s="15">
        <f>K86/(K85*12)</f>
        <v>522.70934959349597</v>
      </c>
      <c r="L87" s="19">
        <v>0</v>
      </c>
      <c r="M87" s="15">
        <f>M86/(M85*12)</f>
        <v>2921.044117647059</v>
      </c>
    </row>
    <row r="88" spans="1:104" s="1" customFormat="1" ht="11.25" customHeight="1" x14ac:dyDescent="0.2">
      <c r="A88" s="9"/>
      <c r="B88" s="9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04" s="1" customFormat="1" ht="11.25" customHeight="1" x14ac:dyDescent="0.2">
      <c r="A89" s="9" t="s">
        <v>9</v>
      </c>
      <c r="B89" s="9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04" s="1" customFormat="1" ht="11.25" customHeight="1" x14ac:dyDescent="0.2">
      <c r="A90" s="9" t="s">
        <v>8</v>
      </c>
      <c r="B90" s="9">
        <v>76</v>
      </c>
      <c r="C90" s="18">
        <v>0</v>
      </c>
      <c r="D90" s="18">
        <v>8</v>
      </c>
      <c r="E90" s="18">
        <v>3</v>
      </c>
      <c r="F90" s="18">
        <v>25</v>
      </c>
      <c r="G90" s="18">
        <v>0</v>
      </c>
      <c r="H90" s="15" t="s">
        <v>17</v>
      </c>
      <c r="I90" s="18">
        <v>4</v>
      </c>
      <c r="J90" s="18">
        <v>4</v>
      </c>
      <c r="K90" s="18">
        <v>9</v>
      </c>
      <c r="L90" s="15" t="s">
        <v>17</v>
      </c>
      <c r="M90" s="18">
        <v>18</v>
      </c>
    </row>
    <row r="91" spans="1:104" s="1" customFormat="1" ht="11.25" customHeight="1" x14ac:dyDescent="0.2">
      <c r="A91" s="9" t="s">
        <v>10</v>
      </c>
      <c r="B91" s="9">
        <v>1117</v>
      </c>
      <c r="C91" s="18">
        <v>0</v>
      </c>
      <c r="D91" s="18">
        <v>23</v>
      </c>
      <c r="E91" s="18">
        <v>28</v>
      </c>
      <c r="F91" s="18">
        <v>241</v>
      </c>
      <c r="G91" s="18">
        <v>0</v>
      </c>
      <c r="H91" s="15" t="s">
        <v>17</v>
      </c>
      <c r="I91" s="18">
        <v>255</v>
      </c>
      <c r="J91" s="18">
        <v>91</v>
      </c>
      <c r="K91" s="18">
        <v>121</v>
      </c>
      <c r="L91" s="15" t="s">
        <v>17</v>
      </c>
      <c r="M91" s="18">
        <v>347</v>
      </c>
    </row>
    <row r="92" spans="1:104" s="1" customFormat="1" ht="11.25" customHeight="1" x14ac:dyDescent="0.2">
      <c r="A92" s="9" t="s">
        <v>11</v>
      </c>
      <c r="B92" s="9">
        <v>36849522</v>
      </c>
      <c r="C92" s="18">
        <v>0</v>
      </c>
      <c r="D92" s="18">
        <v>513945</v>
      </c>
      <c r="E92" s="18">
        <v>883013</v>
      </c>
      <c r="F92" s="18">
        <v>7347788</v>
      </c>
      <c r="G92" s="18">
        <v>0</v>
      </c>
      <c r="H92" s="15" t="s">
        <v>17</v>
      </c>
      <c r="I92" s="18">
        <v>9763615</v>
      </c>
      <c r="J92" s="18">
        <v>3670511</v>
      </c>
      <c r="K92" s="18">
        <v>1358485</v>
      </c>
      <c r="L92" s="15" t="s">
        <v>17</v>
      </c>
      <c r="M92" s="18">
        <v>13089616</v>
      </c>
    </row>
    <row r="93" spans="1:104" s="1" customFormat="1" ht="11.25" customHeight="1" x14ac:dyDescent="0.2">
      <c r="A93" s="9" t="s">
        <v>13</v>
      </c>
      <c r="B93" s="9">
        <f>B92/(B91*12)</f>
        <v>2749.1436884512086</v>
      </c>
      <c r="C93" s="15">
        <v>0</v>
      </c>
      <c r="D93" s="15">
        <f>D92/(D91*12)</f>
        <v>1862.1195652173913</v>
      </c>
      <c r="E93" s="15">
        <f>E92/(E91*12)</f>
        <v>2628.0148809523807</v>
      </c>
      <c r="F93" s="15">
        <f>F92/(F91*12)</f>
        <v>2540.7289073305669</v>
      </c>
      <c r="G93" s="15">
        <v>0</v>
      </c>
      <c r="H93" s="15" t="s">
        <v>17</v>
      </c>
      <c r="I93" s="15">
        <f>I92/(I91*12)</f>
        <v>3190.7238562091502</v>
      </c>
      <c r="J93" s="15">
        <f>J92/(J91*12)</f>
        <v>3361.2738095238096</v>
      </c>
      <c r="K93" s="15">
        <f>K92/(K91*12)</f>
        <v>935.59573002754826</v>
      </c>
      <c r="L93" s="15" t="s">
        <v>17</v>
      </c>
      <c r="M93" s="15">
        <f>M92/(M91*12)</f>
        <v>3143.5196926032659</v>
      </c>
      <c r="BU93" s="3"/>
      <c r="BZ93" s="3"/>
    </row>
    <row r="94" spans="1:104" s="1" customFormat="1" ht="11.25" customHeight="1" x14ac:dyDescent="0.2">
      <c r="A94" s="25"/>
      <c r="B94" s="25"/>
      <c r="BU94" s="3"/>
      <c r="BZ94" s="3"/>
    </row>
    <row r="95" spans="1:104" s="1" customFormat="1" ht="11.25" customHeight="1" x14ac:dyDescent="0.2">
      <c r="A95" s="9" t="s">
        <v>63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BU95" s="3"/>
      <c r="BZ95" s="3"/>
    </row>
    <row r="96" spans="1:104" s="1" customFormat="1" ht="11.25" customHeight="1" x14ac:dyDescent="0.2">
      <c r="A96" s="9" t="s">
        <v>8</v>
      </c>
      <c r="B96" s="9">
        <v>19</v>
      </c>
      <c r="C96" s="18">
        <v>3</v>
      </c>
      <c r="D96" s="15" t="s">
        <v>17</v>
      </c>
      <c r="E96" s="18">
        <v>0</v>
      </c>
      <c r="F96" s="15" t="s">
        <v>17</v>
      </c>
      <c r="G96" s="18">
        <v>0</v>
      </c>
      <c r="H96" s="15" t="s">
        <v>17</v>
      </c>
      <c r="I96" s="15" t="s">
        <v>17</v>
      </c>
      <c r="J96" s="18">
        <v>0</v>
      </c>
      <c r="K96" s="15" t="s">
        <v>17</v>
      </c>
      <c r="L96" s="18">
        <v>0</v>
      </c>
      <c r="M96" s="18">
        <v>8</v>
      </c>
      <c r="BU96" s="3"/>
      <c r="BZ96" s="3"/>
    </row>
    <row r="97" spans="1:107" s="1" customFormat="1" ht="11.25" customHeight="1" x14ac:dyDescent="0.2">
      <c r="A97" s="9" t="s">
        <v>10</v>
      </c>
      <c r="B97" s="9">
        <v>817</v>
      </c>
      <c r="C97" s="18">
        <v>27</v>
      </c>
      <c r="D97" s="15" t="s">
        <v>17</v>
      </c>
      <c r="E97" s="18">
        <v>0</v>
      </c>
      <c r="F97" s="15" t="s">
        <v>17</v>
      </c>
      <c r="G97" s="18">
        <v>0</v>
      </c>
      <c r="H97" s="15" t="s">
        <v>17</v>
      </c>
      <c r="I97" s="15" t="s">
        <v>17</v>
      </c>
      <c r="J97" s="18">
        <v>0</v>
      </c>
      <c r="K97" s="15" t="s">
        <v>17</v>
      </c>
      <c r="L97" s="18">
        <v>0</v>
      </c>
      <c r="M97" s="18">
        <v>753</v>
      </c>
      <c r="BU97" s="3"/>
      <c r="BZ97" s="3"/>
    </row>
    <row r="98" spans="1:107" s="1" customFormat="1" ht="11.25" customHeight="1" x14ac:dyDescent="0.2">
      <c r="A98" s="9" t="s">
        <v>11</v>
      </c>
      <c r="B98" s="9">
        <v>28815610</v>
      </c>
      <c r="C98" s="18">
        <v>1087455</v>
      </c>
      <c r="D98" s="15" t="s">
        <v>17</v>
      </c>
      <c r="E98" s="18">
        <v>0</v>
      </c>
      <c r="F98" s="15" t="s">
        <v>17</v>
      </c>
      <c r="G98" s="18">
        <v>0</v>
      </c>
      <c r="H98" s="15" t="s">
        <v>17</v>
      </c>
      <c r="I98" s="15" t="s">
        <v>17</v>
      </c>
      <c r="J98" s="18">
        <v>0</v>
      </c>
      <c r="K98" s="15" t="s">
        <v>17</v>
      </c>
      <c r="L98" s="18">
        <v>0</v>
      </c>
      <c r="M98" s="18">
        <v>26218512</v>
      </c>
      <c r="BU98" s="3"/>
      <c r="BZ98" s="3"/>
    </row>
    <row r="99" spans="1:107" s="1" customFormat="1" ht="11.25" customHeight="1" x14ac:dyDescent="0.2">
      <c r="A99" s="9" t="s">
        <v>13</v>
      </c>
      <c r="B99" s="9">
        <f>B98/(B97*12)</f>
        <v>2939.1687066503468</v>
      </c>
      <c r="C99" s="15">
        <f>C98/(C97*12)</f>
        <v>3356.3425925925926</v>
      </c>
      <c r="D99" s="15" t="s">
        <v>17</v>
      </c>
      <c r="E99" s="15">
        <v>0</v>
      </c>
      <c r="F99" s="15" t="s">
        <v>17</v>
      </c>
      <c r="G99" s="15">
        <v>0</v>
      </c>
      <c r="H99" s="15" t="s">
        <v>17</v>
      </c>
      <c r="I99" s="15" t="s">
        <v>17</v>
      </c>
      <c r="J99" s="15">
        <v>0</v>
      </c>
      <c r="K99" s="15" t="s">
        <v>17</v>
      </c>
      <c r="L99" s="15">
        <v>0</v>
      </c>
      <c r="M99" s="15">
        <f>M98/(M97*12)</f>
        <v>2901.5617529880478</v>
      </c>
      <c r="BU99" s="3"/>
      <c r="BZ99" s="3"/>
    </row>
    <row r="100" spans="1:107" s="1" customFormat="1" ht="11.25" customHeight="1" x14ac:dyDescent="0.2">
      <c r="A100" s="9"/>
      <c r="B100" s="9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BU100" s="3"/>
      <c r="BZ100" s="3"/>
    </row>
    <row r="101" spans="1:107" s="1" customFormat="1" ht="11.25" customHeight="1" x14ac:dyDescent="0.2">
      <c r="A101" s="9" t="s">
        <v>53</v>
      </c>
      <c r="B101" s="9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BU101" s="3"/>
      <c r="BZ101" s="3"/>
    </row>
    <row r="102" spans="1:107" s="1" customFormat="1" ht="11.25" customHeight="1" x14ac:dyDescent="0.2">
      <c r="A102" s="9" t="s">
        <v>8</v>
      </c>
      <c r="B102" s="9">
        <v>29</v>
      </c>
      <c r="C102" s="18">
        <v>0</v>
      </c>
      <c r="D102" s="18">
        <v>4</v>
      </c>
      <c r="E102" s="15" t="s">
        <v>17</v>
      </c>
      <c r="F102" s="18">
        <v>6</v>
      </c>
      <c r="G102" s="18">
        <v>0</v>
      </c>
      <c r="H102" s="18">
        <v>6</v>
      </c>
      <c r="I102" s="18">
        <v>0</v>
      </c>
      <c r="J102" s="15" t="s">
        <v>17</v>
      </c>
      <c r="K102" s="18">
        <v>8</v>
      </c>
      <c r="L102" s="18">
        <v>0</v>
      </c>
      <c r="M102" s="18">
        <v>3</v>
      </c>
      <c r="BU102" s="3"/>
      <c r="BZ102" s="3"/>
    </row>
    <row r="103" spans="1:107" s="1" customFormat="1" ht="11.25" customHeight="1" x14ac:dyDescent="0.2">
      <c r="A103" s="9" t="s">
        <v>10</v>
      </c>
      <c r="B103" s="9">
        <v>181</v>
      </c>
      <c r="C103" s="18">
        <v>0</v>
      </c>
      <c r="D103" s="18">
        <v>20</v>
      </c>
      <c r="E103" s="15" t="s">
        <v>17</v>
      </c>
      <c r="F103" s="18">
        <v>31</v>
      </c>
      <c r="G103" s="18">
        <v>0</v>
      </c>
      <c r="H103" s="18">
        <v>26</v>
      </c>
      <c r="I103" s="18">
        <v>0</v>
      </c>
      <c r="J103" s="15" t="s">
        <v>17</v>
      </c>
      <c r="K103" s="18">
        <v>79</v>
      </c>
      <c r="L103" s="18">
        <v>0</v>
      </c>
      <c r="M103" s="18">
        <v>19</v>
      </c>
    </row>
    <row r="104" spans="1:107" s="1" customFormat="1" ht="11.25" customHeight="1" x14ac:dyDescent="0.2">
      <c r="A104" s="9" t="s">
        <v>11</v>
      </c>
      <c r="B104" s="9">
        <f>3210160+241608</f>
        <v>3451768</v>
      </c>
      <c r="C104" s="18">
        <v>0</v>
      </c>
      <c r="D104" s="18">
        <v>554649</v>
      </c>
      <c r="E104" s="15" t="s">
        <v>17</v>
      </c>
      <c r="F104" s="18">
        <f>561677+186777</f>
        <v>748454</v>
      </c>
      <c r="G104" s="15">
        <v>0</v>
      </c>
      <c r="H104" s="18">
        <v>622362</v>
      </c>
      <c r="I104" s="18">
        <v>0</v>
      </c>
      <c r="J104" s="15" t="s">
        <v>17</v>
      </c>
      <c r="K104" s="18">
        <v>990680</v>
      </c>
      <c r="L104" s="18">
        <v>0</v>
      </c>
      <c r="M104" s="18">
        <f>299848+54831</f>
        <v>354679</v>
      </c>
      <c r="O104" s="4"/>
    </row>
    <row r="105" spans="1:107" s="1" customFormat="1" ht="11.25" customHeight="1" x14ac:dyDescent="0.2">
      <c r="A105" s="9" t="s">
        <v>13</v>
      </c>
      <c r="B105" s="9">
        <f>B104/(B103*12)</f>
        <v>1589.2117863720073</v>
      </c>
      <c r="C105" s="15">
        <v>0</v>
      </c>
      <c r="D105" s="15">
        <f>D104/(D103*12)</f>
        <v>2311.0374999999999</v>
      </c>
      <c r="E105" s="15" t="s">
        <v>17</v>
      </c>
      <c r="F105" s="15">
        <f>F104/(F103*12)</f>
        <v>2011.9731182795699</v>
      </c>
      <c r="G105" s="15">
        <v>0</v>
      </c>
      <c r="H105" s="15">
        <f>H104/(H103*12)</f>
        <v>1994.75</v>
      </c>
      <c r="I105" s="15">
        <v>0</v>
      </c>
      <c r="J105" s="15" t="s">
        <v>17</v>
      </c>
      <c r="K105" s="15">
        <f>K104/(K103*12)</f>
        <v>1045.0210970464136</v>
      </c>
      <c r="L105" s="15">
        <v>0</v>
      </c>
      <c r="M105" s="15">
        <f>M104/(M103*12)</f>
        <v>1555.609649122807</v>
      </c>
    </row>
    <row r="106" spans="1:107" s="1" customFormat="1" ht="11.25" customHeight="1" x14ac:dyDescent="0.2">
      <c r="A106" s="9"/>
      <c r="B106" s="10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AE106" s="3"/>
      <c r="AS106" s="3"/>
    </row>
    <row r="107" spans="1:107" s="1" customFormat="1" ht="11.25" customHeight="1" x14ac:dyDescent="0.2">
      <c r="A107" s="9" t="s">
        <v>12</v>
      </c>
      <c r="B107" s="9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07" s="1" customFormat="1" ht="11.25" customHeight="1" x14ac:dyDescent="0.2">
      <c r="A108" s="9" t="s">
        <v>8</v>
      </c>
      <c r="B108" s="9">
        <v>106</v>
      </c>
      <c r="C108" s="18">
        <v>0</v>
      </c>
      <c r="D108" s="18">
        <v>28</v>
      </c>
      <c r="E108" s="15" t="s">
        <v>17</v>
      </c>
      <c r="F108" s="18">
        <v>20</v>
      </c>
      <c r="G108" s="15" t="s">
        <v>17</v>
      </c>
      <c r="H108" s="18">
        <v>8</v>
      </c>
      <c r="I108" s="18">
        <v>20</v>
      </c>
      <c r="J108" s="15">
        <v>5</v>
      </c>
      <c r="K108" s="18">
        <v>5</v>
      </c>
      <c r="L108" s="18">
        <v>7</v>
      </c>
      <c r="M108" s="18">
        <v>10</v>
      </c>
      <c r="DC108" s="1" t="s">
        <v>28</v>
      </c>
    </row>
    <row r="109" spans="1:107" s="1" customFormat="1" ht="11.25" customHeight="1" x14ac:dyDescent="0.2">
      <c r="A109" s="9" t="s">
        <v>10</v>
      </c>
      <c r="B109" s="9">
        <v>2136</v>
      </c>
      <c r="C109" s="18">
        <v>0</v>
      </c>
      <c r="D109" s="18">
        <v>82</v>
      </c>
      <c r="E109" s="15" t="s">
        <v>17</v>
      </c>
      <c r="F109" s="18">
        <v>983</v>
      </c>
      <c r="G109" s="15" t="s">
        <v>17</v>
      </c>
      <c r="H109" s="18">
        <v>29</v>
      </c>
      <c r="I109" s="18">
        <v>629</v>
      </c>
      <c r="J109" s="15">
        <v>40</v>
      </c>
      <c r="K109" s="18">
        <v>38</v>
      </c>
      <c r="L109" s="18">
        <v>22</v>
      </c>
      <c r="M109" s="18">
        <v>296</v>
      </c>
    </row>
    <row r="110" spans="1:107" s="1" customFormat="1" ht="11.25" customHeight="1" x14ac:dyDescent="0.2">
      <c r="A110" s="9" t="s">
        <v>11</v>
      </c>
      <c r="B110" s="9">
        <v>79645592</v>
      </c>
      <c r="C110" s="18">
        <v>0</v>
      </c>
      <c r="D110" s="18">
        <v>2473472</v>
      </c>
      <c r="E110" s="15" t="s">
        <v>17</v>
      </c>
      <c r="F110" s="18">
        <v>38038441</v>
      </c>
      <c r="G110" s="15" t="s">
        <v>17</v>
      </c>
      <c r="H110" s="18">
        <v>518056</v>
      </c>
      <c r="I110" s="18">
        <v>27382598</v>
      </c>
      <c r="J110" s="15">
        <v>387992</v>
      </c>
      <c r="K110" s="18">
        <v>376694</v>
      </c>
      <c r="L110" s="18">
        <v>363099</v>
      </c>
      <c r="M110" s="18">
        <v>9304301</v>
      </c>
    </row>
    <row r="111" spans="1:107" s="1" customFormat="1" ht="11.25" customHeight="1" x14ac:dyDescent="0.2">
      <c r="A111" s="9" t="s">
        <v>13</v>
      </c>
      <c r="B111" s="9">
        <f>B110/(B109*12)</f>
        <v>3107.2718476903869</v>
      </c>
      <c r="C111" s="15">
        <v>0</v>
      </c>
      <c r="D111" s="15">
        <f>D110/(D109*12)</f>
        <v>2513.6910569105689</v>
      </c>
      <c r="E111" s="15" t="s">
        <v>17</v>
      </c>
      <c r="F111" s="15">
        <f>F110/(F109*12)</f>
        <v>3224.6898101051202</v>
      </c>
      <c r="G111" s="15" t="s">
        <v>17</v>
      </c>
      <c r="H111" s="15">
        <f t="shared" ref="H111:M111" si="7">H110/(H109*12)</f>
        <v>1488.6666666666667</v>
      </c>
      <c r="I111" s="15">
        <f t="shared" si="7"/>
        <v>3627.7951775304718</v>
      </c>
      <c r="J111" s="15">
        <f t="shared" si="7"/>
        <v>808.31666666666672</v>
      </c>
      <c r="K111" s="15">
        <f t="shared" si="7"/>
        <v>826.08333333333337</v>
      </c>
      <c r="L111" s="15">
        <f t="shared" si="7"/>
        <v>1375.375</v>
      </c>
      <c r="M111" s="15">
        <f t="shared" si="7"/>
        <v>2619.4541103603606</v>
      </c>
    </row>
    <row r="112" spans="1:107" s="1" customFormat="1" ht="11.25" customHeight="1" x14ac:dyDescent="0.2">
      <c r="A112" s="25"/>
      <c r="B112" s="25"/>
      <c r="BU112" s="3"/>
      <c r="BZ112" s="3"/>
    </row>
    <row r="113" spans="1:78" s="1" customFormat="1" ht="11.25" customHeight="1" x14ac:dyDescent="0.2">
      <c r="A113" s="16" t="s">
        <v>14</v>
      </c>
      <c r="B113" s="9"/>
      <c r="C113" s="15" t="s">
        <v>37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78" s="1" customFormat="1" ht="11.25" customHeight="1" x14ac:dyDescent="0.2">
      <c r="A114" s="9" t="s">
        <v>8</v>
      </c>
      <c r="B114" s="9">
        <v>39</v>
      </c>
      <c r="C114" s="18">
        <v>0</v>
      </c>
      <c r="D114" s="15" t="s">
        <v>17</v>
      </c>
      <c r="E114" s="18">
        <v>0</v>
      </c>
      <c r="F114" s="18">
        <v>10</v>
      </c>
      <c r="G114" s="18">
        <v>0</v>
      </c>
      <c r="H114" s="15" t="s">
        <v>17</v>
      </c>
      <c r="I114" s="18">
        <v>0</v>
      </c>
      <c r="J114" s="15" t="s">
        <v>17</v>
      </c>
      <c r="K114" s="18">
        <v>13</v>
      </c>
      <c r="L114" s="15" t="s">
        <v>17</v>
      </c>
      <c r="M114" s="18">
        <v>10</v>
      </c>
    </row>
    <row r="115" spans="1:78" s="1" customFormat="1" ht="11.25" customHeight="1" x14ac:dyDescent="0.2">
      <c r="A115" s="9" t="s">
        <v>10</v>
      </c>
      <c r="B115" s="9">
        <v>445</v>
      </c>
      <c r="C115" s="18">
        <v>0</v>
      </c>
      <c r="D115" s="15" t="s">
        <v>17</v>
      </c>
      <c r="E115" s="18">
        <v>0</v>
      </c>
      <c r="F115" s="18">
        <v>135</v>
      </c>
      <c r="G115" s="18">
        <v>0</v>
      </c>
      <c r="H115" s="15" t="s">
        <v>17</v>
      </c>
      <c r="I115" s="18">
        <v>0</v>
      </c>
      <c r="J115" s="15" t="s">
        <v>17</v>
      </c>
      <c r="K115" s="18">
        <v>165</v>
      </c>
      <c r="L115" s="15" t="s">
        <v>17</v>
      </c>
      <c r="M115" s="18">
        <v>112</v>
      </c>
    </row>
    <row r="116" spans="1:78" s="1" customFormat="1" ht="11.25" customHeight="1" x14ac:dyDescent="0.2">
      <c r="A116" s="9" t="s">
        <v>11</v>
      </c>
      <c r="B116" s="9">
        <v>9714162</v>
      </c>
      <c r="C116" s="18">
        <v>0</v>
      </c>
      <c r="D116" s="15" t="s">
        <v>17</v>
      </c>
      <c r="E116" s="18">
        <v>0</v>
      </c>
      <c r="F116" s="18">
        <v>2783887</v>
      </c>
      <c r="G116" s="18">
        <v>0</v>
      </c>
      <c r="H116" s="15" t="s">
        <v>17</v>
      </c>
      <c r="I116" s="18">
        <v>0</v>
      </c>
      <c r="J116" s="15" t="s">
        <v>17</v>
      </c>
      <c r="K116" s="18">
        <v>2312558</v>
      </c>
      <c r="L116" s="15" t="s">
        <v>17</v>
      </c>
      <c r="M116" s="18">
        <v>3759534</v>
      </c>
    </row>
    <row r="117" spans="1:78" s="1" customFormat="1" ht="11.25" customHeight="1" x14ac:dyDescent="0.2">
      <c r="A117" s="9" t="s">
        <v>13</v>
      </c>
      <c r="B117" s="9">
        <f>B116/(B115*12)</f>
        <v>1819.1314606741573</v>
      </c>
      <c r="C117" s="15">
        <v>0</v>
      </c>
      <c r="D117" s="15" t="s">
        <v>17</v>
      </c>
      <c r="E117" s="15">
        <v>0</v>
      </c>
      <c r="F117" s="15">
        <f>F116/(F115*12)</f>
        <v>1718.4487654320988</v>
      </c>
      <c r="G117" s="15">
        <v>0</v>
      </c>
      <c r="H117" s="15" t="s">
        <v>17</v>
      </c>
      <c r="I117" s="15">
        <v>0</v>
      </c>
      <c r="J117" s="15" t="s">
        <v>17</v>
      </c>
      <c r="K117" s="15">
        <f>K116/(K115*12)</f>
        <v>1167.9585858585858</v>
      </c>
      <c r="L117" s="15" t="s">
        <v>17</v>
      </c>
      <c r="M117" s="15">
        <f>M116/(M115*12)</f>
        <v>2797.2723214285716</v>
      </c>
    </row>
    <row r="118" spans="1:78" s="1" customFormat="1" ht="11.25" customHeight="1" x14ac:dyDescent="0.2">
      <c r="A118" s="25"/>
      <c r="B118" s="25"/>
      <c r="BU118" s="3"/>
      <c r="BZ118" s="3"/>
    </row>
    <row r="119" spans="1:78" s="1" customFormat="1" ht="11.25" customHeight="1" x14ac:dyDescent="0.2">
      <c r="A119" s="25"/>
      <c r="B119" s="25"/>
      <c r="BU119" s="3"/>
      <c r="BZ119" s="3"/>
    </row>
    <row r="120" spans="1:78" s="1" customFormat="1" ht="11.25" customHeight="1" x14ac:dyDescent="0.2">
      <c r="A120" s="25"/>
      <c r="B120" s="25"/>
      <c r="BU120" s="3"/>
      <c r="BZ120" s="3"/>
    </row>
    <row r="121" spans="1:78" x14ac:dyDescent="0.2">
      <c r="A121" s="23" t="s">
        <v>57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"/>
    </row>
    <row r="122" spans="1:78" x14ac:dyDescent="0.2">
      <c r="A122" s="23" t="s">
        <v>74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"/>
    </row>
    <row r="124" spans="1:78" s="1" customFormat="1" ht="11.25" customHeight="1" x14ac:dyDescent="0.2"/>
    <row r="125" spans="1:78" s="1" customFormat="1" ht="11.25" customHeight="1" x14ac:dyDescent="0.2"/>
    <row r="126" spans="1:78" s="1" customFormat="1" ht="11.25" customHeight="1" x14ac:dyDescent="0.2"/>
    <row r="127" spans="1:78" s="1" customFormat="1" ht="11.25" customHeight="1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AC127" s="2"/>
      <c r="AD127" s="2"/>
      <c r="AE127" s="2"/>
      <c r="AG127" s="2"/>
      <c r="AI127" s="2"/>
      <c r="AJ127" s="2"/>
      <c r="AL127" s="2"/>
      <c r="AM127" s="2"/>
      <c r="AN127" s="2"/>
      <c r="AO127" s="2"/>
      <c r="AQ127" s="2"/>
      <c r="AR127" s="2"/>
      <c r="AS127" s="2"/>
      <c r="AU127" s="2"/>
      <c r="AW127" s="2"/>
      <c r="AX127" s="2"/>
      <c r="AZ127" s="2"/>
      <c r="BA127" s="2"/>
      <c r="BB127" s="2"/>
      <c r="BC127" s="2"/>
      <c r="BE127" s="2"/>
      <c r="BF127" s="2"/>
      <c r="BG127" s="2"/>
      <c r="BI127" s="2"/>
      <c r="BK127" s="2"/>
      <c r="BL127" s="2"/>
      <c r="BN127" s="2"/>
      <c r="BO127" s="2"/>
      <c r="BP127" s="2" t="s">
        <v>51</v>
      </c>
      <c r="BQ127" s="2" t="s">
        <v>36</v>
      </c>
    </row>
    <row r="128" spans="1:78" s="1" customFormat="1" ht="11.25" customHeight="1" x14ac:dyDescent="0.2">
      <c r="A128" s="11"/>
      <c r="B128" s="12"/>
      <c r="C128" s="12"/>
      <c r="D128" s="12"/>
      <c r="E128" s="12"/>
      <c r="F128" s="12" t="s">
        <v>40</v>
      </c>
      <c r="G128" s="12"/>
      <c r="H128" s="12"/>
      <c r="I128" s="12"/>
      <c r="J128" s="12"/>
      <c r="K128" s="12"/>
      <c r="L128" s="12"/>
      <c r="M128" s="12"/>
    </row>
    <row r="129" spans="1:45" s="1" customFormat="1" ht="11.25" customHeight="1" x14ac:dyDescent="0.2">
      <c r="A129" s="11"/>
      <c r="B129" s="12"/>
      <c r="C129" s="12"/>
      <c r="D129" s="12"/>
      <c r="E129" s="12"/>
      <c r="F129" s="12" t="s">
        <v>60</v>
      </c>
      <c r="G129" s="12"/>
      <c r="H129" s="12" t="s">
        <v>44</v>
      </c>
      <c r="I129" s="12" t="s">
        <v>45</v>
      </c>
      <c r="J129" s="12" t="s">
        <v>47</v>
      </c>
      <c r="K129" s="12" t="s">
        <v>49</v>
      </c>
      <c r="L129" s="12"/>
      <c r="M129" s="12"/>
      <c r="AE129" s="3"/>
      <c r="AS129" s="3"/>
    </row>
    <row r="130" spans="1:45" s="6" customFormat="1" ht="11.25" customHeight="1" thickBot="1" x14ac:dyDescent="0.25">
      <c r="A130" s="13" t="s">
        <v>59</v>
      </c>
      <c r="B130" s="14" t="s">
        <v>58</v>
      </c>
      <c r="C130" s="14" t="s">
        <v>69</v>
      </c>
      <c r="D130" s="14" t="s">
        <v>70</v>
      </c>
      <c r="E130" s="14" t="s">
        <v>71</v>
      </c>
      <c r="F130" s="14" t="s">
        <v>41</v>
      </c>
      <c r="G130" s="14" t="s">
        <v>42</v>
      </c>
      <c r="H130" s="14" t="s">
        <v>43</v>
      </c>
      <c r="I130" s="14" t="s">
        <v>46</v>
      </c>
      <c r="J130" s="14" t="s">
        <v>48</v>
      </c>
      <c r="K130" s="14" t="s">
        <v>50</v>
      </c>
      <c r="L130" s="14" t="s">
        <v>51</v>
      </c>
      <c r="M130" s="14" t="s">
        <v>36</v>
      </c>
      <c r="AE130" s="7"/>
      <c r="AS130" s="7"/>
    </row>
    <row r="131" spans="1:45" s="1" customFormat="1" ht="11.25" customHeight="1" thickTop="1" x14ac:dyDescent="0.2">
      <c r="A131" s="9"/>
      <c r="B131" s="10"/>
      <c r="C131" s="10"/>
      <c r="D131" s="9"/>
      <c r="E131" s="10"/>
      <c r="F131" s="9"/>
      <c r="G131" s="10"/>
      <c r="H131" s="10"/>
      <c r="I131" s="9"/>
      <c r="J131" s="10"/>
      <c r="K131" s="10"/>
      <c r="L131" s="10"/>
      <c r="M131" s="10"/>
      <c r="AE131" s="3"/>
      <c r="AS131" s="3"/>
    </row>
    <row r="132" spans="1:45" s="1" customFormat="1" ht="11.25" customHeight="1" x14ac:dyDescent="0.2">
      <c r="A132" s="9" t="s">
        <v>15</v>
      </c>
      <c r="B132" s="9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45" s="1" customFormat="1" ht="11.25" customHeight="1" x14ac:dyDescent="0.2">
      <c r="A133" s="9" t="s">
        <v>8</v>
      </c>
      <c r="B133" s="9">
        <v>60</v>
      </c>
      <c r="C133" s="18">
        <v>0</v>
      </c>
      <c r="D133" s="18">
        <v>9</v>
      </c>
      <c r="E133" s="18">
        <v>5</v>
      </c>
      <c r="F133" s="18">
        <v>9</v>
      </c>
      <c r="G133" s="15" t="s">
        <v>17</v>
      </c>
      <c r="H133" s="18">
        <v>5</v>
      </c>
      <c r="I133" s="15" t="s">
        <v>17</v>
      </c>
      <c r="J133" s="18">
        <v>9</v>
      </c>
      <c r="K133" s="18">
        <v>4</v>
      </c>
      <c r="L133" s="18">
        <v>3</v>
      </c>
      <c r="M133" s="18">
        <v>12</v>
      </c>
    </row>
    <row r="134" spans="1:45" s="1" customFormat="1" ht="11.25" customHeight="1" x14ac:dyDescent="0.2">
      <c r="A134" s="9" t="s">
        <v>10</v>
      </c>
      <c r="B134" s="9">
        <v>1186</v>
      </c>
      <c r="C134" s="18">
        <v>0</v>
      </c>
      <c r="D134" s="18">
        <v>58</v>
      </c>
      <c r="E134" s="18">
        <v>145</v>
      </c>
      <c r="F134" s="18">
        <v>148</v>
      </c>
      <c r="G134" s="15" t="s">
        <v>17</v>
      </c>
      <c r="H134" s="18">
        <v>25</v>
      </c>
      <c r="I134" s="15" t="s">
        <v>17</v>
      </c>
      <c r="J134" s="18">
        <v>64</v>
      </c>
      <c r="K134" s="18">
        <v>24</v>
      </c>
      <c r="L134" s="18">
        <v>6</v>
      </c>
      <c r="M134" s="18">
        <v>696</v>
      </c>
    </row>
    <row r="135" spans="1:45" s="1" customFormat="1" ht="11.25" customHeight="1" x14ac:dyDescent="0.2">
      <c r="A135" s="9" t="s">
        <v>11</v>
      </c>
      <c r="B135" s="9">
        <v>36614359</v>
      </c>
      <c r="C135" s="18">
        <v>0</v>
      </c>
      <c r="D135" s="18">
        <v>1724918</v>
      </c>
      <c r="E135" s="18">
        <v>5868695</v>
      </c>
      <c r="F135" s="18">
        <v>2710259</v>
      </c>
      <c r="G135" s="15" t="s">
        <v>17</v>
      </c>
      <c r="H135" s="18">
        <v>857461</v>
      </c>
      <c r="I135" s="15" t="s">
        <v>17</v>
      </c>
      <c r="J135" s="18">
        <v>1312890</v>
      </c>
      <c r="K135" s="18">
        <v>171956</v>
      </c>
      <c r="L135" s="18">
        <v>109338</v>
      </c>
      <c r="M135" s="18">
        <v>23139027</v>
      </c>
    </row>
    <row r="136" spans="1:45" s="1" customFormat="1" ht="11.25" customHeight="1" x14ac:dyDescent="0.2">
      <c r="A136" s="9" t="s">
        <v>13</v>
      </c>
      <c r="B136" s="9">
        <f>B135/(B134*12)</f>
        <v>2572.6784007869592</v>
      </c>
      <c r="C136" s="15">
        <v>0</v>
      </c>
      <c r="D136" s="15">
        <f>D135/(D134*12)</f>
        <v>2478.3304597701149</v>
      </c>
      <c r="E136" s="15">
        <f>E135/(E134*12)</f>
        <v>3372.8132183908046</v>
      </c>
      <c r="F136" s="15">
        <f>F135/(F134*12)</f>
        <v>1526.0467342342342</v>
      </c>
      <c r="G136" s="15" t="s">
        <v>17</v>
      </c>
      <c r="H136" s="15">
        <f>H135/(H134*12)</f>
        <v>2858.2033333333334</v>
      </c>
      <c r="I136" s="15" t="s">
        <v>17</v>
      </c>
      <c r="J136" s="15">
        <f>J135/(J134*12)</f>
        <v>1709.4921875</v>
      </c>
      <c r="K136" s="15">
        <f>K135/(K134*12)</f>
        <v>597.06944444444446</v>
      </c>
      <c r="L136" s="15">
        <f>L135/(L134*12)</f>
        <v>1518.5833333333333</v>
      </c>
      <c r="M136" s="15">
        <f>M135/(M134*12)</f>
        <v>2770.4773706896553</v>
      </c>
    </row>
    <row r="137" spans="1:45" s="1" customFormat="1" ht="11.25" customHeight="1" x14ac:dyDescent="0.2">
      <c r="A137" s="9"/>
      <c r="B137" s="9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45" s="1" customFormat="1" ht="11.25" customHeight="1" x14ac:dyDescent="0.2">
      <c r="A138" s="9" t="s">
        <v>16</v>
      </c>
      <c r="B138" s="9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AE138" s="3"/>
      <c r="AS138" s="3"/>
    </row>
    <row r="139" spans="1:45" s="1" customFormat="1" ht="11.25" customHeight="1" x14ac:dyDescent="0.2">
      <c r="A139" s="9" t="s">
        <v>8</v>
      </c>
      <c r="B139" s="9">
        <f>+C139+D139+E139+F139+G139+H139+I139+J139+K139+L139+M139</f>
        <v>414</v>
      </c>
      <c r="C139" s="18">
        <v>3</v>
      </c>
      <c r="D139" s="18">
        <v>88</v>
      </c>
      <c r="E139" s="18">
        <v>14</v>
      </c>
      <c r="F139" s="18">
        <v>71</v>
      </c>
      <c r="G139" s="18">
        <v>9</v>
      </c>
      <c r="H139" s="18">
        <v>34</v>
      </c>
      <c r="I139" s="18">
        <v>67</v>
      </c>
      <c r="J139" s="18">
        <v>40</v>
      </c>
      <c r="K139" s="18">
        <v>30</v>
      </c>
      <c r="L139" s="18">
        <v>19</v>
      </c>
      <c r="M139" s="18">
        <v>39</v>
      </c>
    </row>
    <row r="140" spans="1:45" s="1" customFormat="1" ht="11.25" customHeight="1" x14ac:dyDescent="0.2">
      <c r="A140" s="9" t="s">
        <v>10</v>
      </c>
      <c r="B140" s="9">
        <f>+C140+D140+E140+F140+G140+H140+I140+J140+K140+L140+M140</f>
        <v>3569</v>
      </c>
      <c r="C140" s="18">
        <v>49</v>
      </c>
      <c r="D140" s="18">
        <v>251</v>
      </c>
      <c r="E140" s="18">
        <v>121</v>
      </c>
      <c r="F140" s="18">
        <v>660</v>
      </c>
      <c r="G140" s="18">
        <v>92</v>
      </c>
      <c r="H140" s="18">
        <v>128</v>
      </c>
      <c r="I140" s="18">
        <v>264</v>
      </c>
      <c r="J140" s="18">
        <v>401</v>
      </c>
      <c r="K140" s="18">
        <v>494</v>
      </c>
      <c r="L140" s="18">
        <v>63</v>
      </c>
      <c r="M140" s="18">
        <v>1046</v>
      </c>
    </row>
    <row r="141" spans="1:45" s="1" customFormat="1" ht="11.25" customHeight="1" x14ac:dyDescent="0.2">
      <c r="A141" s="9" t="s">
        <v>11</v>
      </c>
      <c r="B141" s="9">
        <f>+C141+D141+E141+F141+G141+H141+I141+J141+K141+L141+M141</f>
        <v>113678218</v>
      </c>
      <c r="C141" s="18">
        <v>2879219</v>
      </c>
      <c r="D141" s="18">
        <v>8371474</v>
      </c>
      <c r="E141" s="18">
        <v>3435091</v>
      </c>
      <c r="F141" s="18">
        <v>18193161</v>
      </c>
      <c r="G141" s="18">
        <v>3585675</v>
      </c>
      <c r="H141" s="18">
        <v>4605191</v>
      </c>
      <c r="I141" s="18">
        <v>10327094</v>
      </c>
      <c r="J141" s="18">
        <v>13123182</v>
      </c>
      <c r="K141" s="18">
        <v>5950718</v>
      </c>
      <c r="L141" s="18">
        <v>1368894</v>
      </c>
      <c r="M141" s="18">
        <v>41838519</v>
      </c>
      <c r="N141" s="2"/>
    </row>
    <row r="142" spans="1:45" s="1" customFormat="1" ht="11.25" customHeight="1" x14ac:dyDescent="0.2">
      <c r="A142" s="9" t="s">
        <v>13</v>
      </c>
      <c r="B142" s="9">
        <f>B141/(B140*12)</f>
        <v>2654.2966750723826</v>
      </c>
      <c r="C142" s="15">
        <f t="shared" ref="C142:M142" si="8">C141/(C140*12)</f>
        <v>4896.6309523809523</v>
      </c>
      <c r="D142" s="15">
        <f t="shared" si="8"/>
        <v>2779.3738379814076</v>
      </c>
      <c r="E142" s="15">
        <f t="shared" si="8"/>
        <v>2365.7651515151515</v>
      </c>
      <c r="F142" s="15">
        <f t="shared" si="8"/>
        <v>2297.1162878787877</v>
      </c>
      <c r="G142" s="15">
        <f t="shared" si="8"/>
        <v>3247.8940217391305</v>
      </c>
      <c r="H142" s="15">
        <f t="shared" si="8"/>
        <v>2998.1712239583335</v>
      </c>
      <c r="I142" s="15">
        <f t="shared" si="8"/>
        <v>3259.8150252525252</v>
      </c>
      <c r="J142" s="15">
        <f t="shared" si="8"/>
        <v>2727.1783042394013</v>
      </c>
      <c r="K142" s="15">
        <f t="shared" si="8"/>
        <v>1003.8323211875844</v>
      </c>
      <c r="L142" s="15">
        <f t="shared" si="8"/>
        <v>1810.7063492063492</v>
      </c>
      <c r="M142" s="15">
        <f t="shared" si="8"/>
        <v>3333.2153441682599</v>
      </c>
      <c r="N142" s="2"/>
    </row>
    <row r="143" spans="1:45" s="1" customFormat="1" ht="11.25" customHeight="1" x14ac:dyDescent="0.2">
      <c r="A143" s="9"/>
      <c r="B143" s="9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2"/>
    </row>
    <row r="144" spans="1:45" s="1" customFormat="1" ht="11.25" customHeight="1" x14ac:dyDescent="0.2">
      <c r="A144" s="9" t="s">
        <v>18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66" s="1" customFormat="1" ht="11.25" customHeight="1" x14ac:dyDescent="0.2">
      <c r="A145" s="9" t="s">
        <v>8</v>
      </c>
      <c r="B145" s="15">
        <v>64</v>
      </c>
      <c r="C145" s="15" t="s">
        <v>17</v>
      </c>
      <c r="D145" s="18">
        <v>6</v>
      </c>
      <c r="E145" s="18">
        <v>5</v>
      </c>
      <c r="F145" s="18">
        <v>13</v>
      </c>
      <c r="G145" s="18">
        <v>0</v>
      </c>
      <c r="H145" s="15" t="s">
        <v>17</v>
      </c>
      <c r="I145" s="18">
        <v>5</v>
      </c>
      <c r="J145" s="18">
        <v>3</v>
      </c>
      <c r="K145" s="18">
        <v>7</v>
      </c>
      <c r="L145" s="18">
        <v>4</v>
      </c>
      <c r="M145" s="18">
        <v>17</v>
      </c>
    </row>
    <row r="146" spans="1:66" s="1" customFormat="1" ht="11.25" customHeight="1" x14ac:dyDescent="0.2">
      <c r="A146" s="9" t="s">
        <v>10</v>
      </c>
      <c r="B146" s="15">
        <v>517</v>
      </c>
      <c r="C146" s="15" t="s">
        <v>17</v>
      </c>
      <c r="D146" s="18">
        <v>10</v>
      </c>
      <c r="E146" s="18">
        <v>40</v>
      </c>
      <c r="F146" s="18">
        <v>137</v>
      </c>
      <c r="G146" s="18">
        <v>0</v>
      </c>
      <c r="H146" s="15" t="s">
        <v>17</v>
      </c>
      <c r="I146" s="18">
        <v>16</v>
      </c>
      <c r="J146" s="18">
        <v>17</v>
      </c>
      <c r="K146" s="18">
        <v>48</v>
      </c>
      <c r="L146" s="18">
        <v>16</v>
      </c>
      <c r="M146" s="18">
        <v>127</v>
      </c>
    </row>
    <row r="147" spans="1:66" s="1" customFormat="1" ht="11.25" customHeight="1" x14ac:dyDescent="0.2">
      <c r="A147" s="9" t="s">
        <v>11</v>
      </c>
      <c r="B147" s="15">
        <v>21287802</v>
      </c>
      <c r="C147" s="15" t="s">
        <v>17</v>
      </c>
      <c r="D147" s="18">
        <v>300520</v>
      </c>
      <c r="E147" s="18">
        <v>1750683</v>
      </c>
      <c r="F147" s="18">
        <v>8825844</v>
      </c>
      <c r="G147" s="18">
        <v>0</v>
      </c>
      <c r="H147" s="15" t="s">
        <v>17</v>
      </c>
      <c r="I147" s="18">
        <v>382105</v>
      </c>
      <c r="J147" s="18">
        <v>721501</v>
      </c>
      <c r="K147" s="18">
        <v>762568</v>
      </c>
      <c r="L147" s="18">
        <v>395633</v>
      </c>
      <c r="M147" s="18">
        <v>3703563</v>
      </c>
      <c r="AF147" s="3"/>
      <c r="AG147" s="3"/>
      <c r="AI147" s="3"/>
      <c r="BG147" s="3"/>
      <c r="BI147" s="3"/>
    </row>
    <row r="148" spans="1:66" s="1" customFormat="1" ht="11.25" customHeight="1" x14ac:dyDescent="0.2">
      <c r="A148" s="9" t="s">
        <v>13</v>
      </c>
      <c r="B148" s="15">
        <f>B147/(B146*12)</f>
        <v>3431.3027079303674</v>
      </c>
      <c r="C148" s="15" t="s">
        <v>17</v>
      </c>
      <c r="D148" s="15">
        <f t="shared" ref="D148:M148" si="9">D147/(D146*12)</f>
        <v>2504.3333333333335</v>
      </c>
      <c r="E148" s="15">
        <f t="shared" si="9"/>
        <v>3647.2562499999999</v>
      </c>
      <c r="F148" s="15">
        <f t="shared" si="9"/>
        <v>5368.5182481751826</v>
      </c>
      <c r="G148" s="15">
        <v>0</v>
      </c>
      <c r="H148" s="15" t="s">
        <v>17</v>
      </c>
      <c r="I148" s="15">
        <f t="shared" si="9"/>
        <v>1990.1302083333333</v>
      </c>
      <c r="J148" s="15">
        <f t="shared" si="9"/>
        <v>3536.7696078431372</v>
      </c>
      <c r="K148" s="15">
        <f t="shared" si="9"/>
        <v>1323.9027777777778</v>
      </c>
      <c r="L148" s="15">
        <f t="shared" si="9"/>
        <v>2060.5885416666665</v>
      </c>
      <c r="M148" s="15">
        <f t="shared" si="9"/>
        <v>2430.1594488188975</v>
      </c>
      <c r="AF148" s="3"/>
      <c r="AG148" s="3"/>
      <c r="AI148" s="3"/>
      <c r="BG148" s="3"/>
      <c r="BI148" s="3"/>
    </row>
    <row r="149" spans="1:66" s="1" customFormat="1" ht="11.25" customHeight="1" x14ac:dyDescent="0.2">
      <c r="A149" s="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AG149" s="3"/>
      <c r="AJ149" s="3"/>
      <c r="AU149" s="3"/>
      <c r="AV149" s="3"/>
    </row>
    <row r="150" spans="1:66" s="1" customFormat="1" ht="11.25" customHeight="1" x14ac:dyDescent="0.2">
      <c r="A150" s="9" t="s">
        <v>19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AF150" s="3"/>
      <c r="AG150" s="3"/>
      <c r="AI150" s="3"/>
      <c r="BG150" s="3"/>
      <c r="BI150" s="3"/>
    </row>
    <row r="151" spans="1:66" s="1" customFormat="1" ht="11.25" customHeight="1" x14ac:dyDescent="0.2">
      <c r="A151" s="9" t="s">
        <v>8</v>
      </c>
      <c r="B151" s="15">
        <v>36</v>
      </c>
      <c r="C151" s="15" t="s">
        <v>17</v>
      </c>
      <c r="D151" s="18">
        <v>4</v>
      </c>
      <c r="E151" s="15" t="s">
        <v>17</v>
      </c>
      <c r="F151" s="18">
        <v>11</v>
      </c>
      <c r="G151" s="18">
        <v>0</v>
      </c>
      <c r="H151" s="18">
        <v>3</v>
      </c>
      <c r="I151" s="18">
        <v>3</v>
      </c>
      <c r="J151" s="15" t="s">
        <v>17</v>
      </c>
      <c r="K151" s="18">
        <v>0</v>
      </c>
      <c r="L151" s="18">
        <v>6</v>
      </c>
      <c r="M151" s="18">
        <v>4</v>
      </c>
    </row>
    <row r="152" spans="1:66" s="1" customFormat="1" ht="11.25" customHeight="1" x14ac:dyDescent="0.2">
      <c r="A152" s="9" t="s">
        <v>10</v>
      </c>
      <c r="B152" s="15">
        <v>796</v>
      </c>
      <c r="C152" s="15" t="s">
        <v>17</v>
      </c>
      <c r="D152" s="18">
        <v>342</v>
      </c>
      <c r="E152" s="15" t="s">
        <v>17</v>
      </c>
      <c r="F152" s="18">
        <v>252</v>
      </c>
      <c r="G152" s="18">
        <v>0</v>
      </c>
      <c r="H152" s="18">
        <v>27</v>
      </c>
      <c r="I152" s="18">
        <v>27</v>
      </c>
      <c r="J152" s="15" t="s">
        <v>17</v>
      </c>
      <c r="K152" s="18">
        <v>0</v>
      </c>
      <c r="L152" s="18">
        <v>58</v>
      </c>
      <c r="M152" s="18">
        <v>75</v>
      </c>
    </row>
    <row r="153" spans="1:66" s="1" customFormat="1" ht="11.25" customHeight="1" x14ac:dyDescent="0.2">
      <c r="A153" s="9" t="s">
        <v>11</v>
      </c>
      <c r="B153" s="15">
        <v>40083671</v>
      </c>
      <c r="C153" s="15" t="s">
        <v>17</v>
      </c>
      <c r="D153" s="18">
        <v>15334947</v>
      </c>
      <c r="E153" s="15" t="s">
        <v>17</v>
      </c>
      <c r="F153" s="18">
        <v>17579531</v>
      </c>
      <c r="G153" s="18">
        <v>0</v>
      </c>
      <c r="H153" s="18">
        <v>708008</v>
      </c>
      <c r="I153" s="18">
        <v>1533878</v>
      </c>
      <c r="J153" s="15" t="s">
        <v>17</v>
      </c>
      <c r="K153" s="18">
        <v>0</v>
      </c>
      <c r="L153" s="18">
        <v>2093820</v>
      </c>
      <c r="M153" s="18">
        <v>2545805</v>
      </c>
      <c r="AG153" s="3"/>
      <c r="AS153" s="3"/>
      <c r="BJ153" s="3"/>
      <c r="BL153" s="3"/>
      <c r="BM153" s="3"/>
      <c r="BN153" s="3"/>
    </row>
    <row r="154" spans="1:66" s="1" customFormat="1" ht="11.25" customHeight="1" x14ac:dyDescent="0.2">
      <c r="A154" s="9" t="s">
        <v>13</v>
      </c>
      <c r="B154" s="15">
        <f>B153/(B152*12)</f>
        <v>4196.3642169179229</v>
      </c>
      <c r="C154" s="15" t="s">
        <v>17</v>
      </c>
      <c r="D154" s="15">
        <f t="shared" ref="D154:M154" si="10">D153/(D152*12)</f>
        <v>3736.5855263157896</v>
      </c>
      <c r="E154" s="15" t="s">
        <v>17</v>
      </c>
      <c r="F154" s="15">
        <f t="shared" si="10"/>
        <v>5813.3369708994705</v>
      </c>
      <c r="G154" s="15">
        <v>0</v>
      </c>
      <c r="H154" s="15">
        <f t="shared" si="10"/>
        <v>2185.2098765432097</v>
      </c>
      <c r="I154" s="15">
        <f t="shared" si="10"/>
        <v>4734.191358024691</v>
      </c>
      <c r="J154" s="15" t="s">
        <v>17</v>
      </c>
      <c r="K154" s="15">
        <v>0</v>
      </c>
      <c r="L154" s="15">
        <f t="shared" si="10"/>
        <v>3008.3620689655172</v>
      </c>
      <c r="M154" s="15">
        <f t="shared" si="10"/>
        <v>2828.6722222222224</v>
      </c>
      <c r="AG154" s="3"/>
      <c r="AS154" s="3"/>
      <c r="BJ154" s="3"/>
      <c r="BL154" s="3"/>
      <c r="BM154" s="3"/>
      <c r="BN154" s="3"/>
    </row>
    <row r="155" spans="1:66" s="1" customFormat="1" ht="11.25" customHeight="1" x14ac:dyDescent="0.2">
      <c r="A155" s="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AG155" s="3"/>
      <c r="AS155" s="3"/>
      <c r="BJ155" s="3"/>
      <c r="BL155" s="3"/>
      <c r="BM155" s="3"/>
      <c r="BN155" s="3"/>
    </row>
    <row r="156" spans="1:66" s="1" customFormat="1" ht="11.25" customHeight="1" x14ac:dyDescent="0.2">
      <c r="A156" s="9" t="s">
        <v>20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AG156" s="3"/>
      <c r="AS156" s="3"/>
      <c r="BJ156" s="3"/>
      <c r="BL156" s="3"/>
      <c r="BM156" s="3"/>
      <c r="BN156" s="3"/>
    </row>
    <row r="157" spans="1:66" s="1" customFormat="1" ht="11.25" customHeight="1" x14ac:dyDescent="0.2">
      <c r="A157" s="9" t="s">
        <v>8</v>
      </c>
      <c r="B157" s="15">
        <v>86</v>
      </c>
      <c r="C157" s="18">
        <v>0</v>
      </c>
      <c r="D157" s="18">
        <v>22</v>
      </c>
      <c r="E157" s="18">
        <v>8</v>
      </c>
      <c r="F157" s="18">
        <v>17</v>
      </c>
      <c r="G157" s="15" t="s">
        <v>17</v>
      </c>
      <c r="H157" s="18">
        <v>7</v>
      </c>
      <c r="I157" s="18">
        <v>8</v>
      </c>
      <c r="J157" s="18">
        <v>6</v>
      </c>
      <c r="K157" s="18">
        <v>7</v>
      </c>
      <c r="L157" s="15" t="s">
        <v>17</v>
      </c>
      <c r="M157" s="18">
        <v>9</v>
      </c>
    </row>
    <row r="158" spans="1:66" s="1" customFormat="1" ht="11.25" customHeight="1" x14ac:dyDescent="0.2">
      <c r="A158" s="9" t="s">
        <v>10</v>
      </c>
      <c r="B158" s="15">
        <v>776</v>
      </c>
      <c r="C158" s="18">
        <v>0</v>
      </c>
      <c r="D158" s="18">
        <v>48</v>
      </c>
      <c r="E158" s="18">
        <v>58</v>
      </c>
      <c r="F158" s="18">
        <v>170</v>
      </c>
      <c r="G158" s="15" t="s">
        <v>17</v>
      </c>
      <c r="H158" s="18">
        <v>19</v>
      </c>
      <c r="I158" s="18">
        <v>37</v>
      </c>
      <c r="J158" s="18">
        <v>45</v>
      </c>
      <c r="K158" s="18">
        <v>104</v>
      </c>
      <c r="L158" s="15" t="s">
        <v>17</v>
      </c>
      <c r="M158" s="18">
        <v>231</v>
      </c>
    </row>
    <row r="159" spans="1:66" s="1" customFormat="1" ht="11.25" customHeight="1" x14ac:dyDescent="0.2">
      <c r="A159" s="9" t="s">
        <v>11</v>
      </c>
      <c r="B159" s="15">
        <v>18934992</v>
      </c>
      <c r="C159" s="18">
        <v>0</v>
      </c>
      <c r="D159" s="18">
        <v>1429245</v>
      </c>
      <c r="E159" s="18">
        <v>1174534</v>
      </c>
      <c r="F159" s="18">
        <v>3788744</v>
      </c>
      <c r="G159" s="15" t="s">
        <v>17</v>
      </c>
      <c r="H159" s="18">
        <v>594861</v>
      </c>
      <c r="I159" s="18">
        <v>1020898</v>
      </c>
      <c r="J159" s="18">
        <v>798484</v>
      </c>
      <c r="K159" s="18">
        <v>922327</v>
      </c>
      <c r="L159" s="15" t="s">
        <v>17</v>
      </c>
      <c r="M159" s="18">
        <v>6043427</v>
      </c>
      <c r="AG159" s="3"/>
      <c r="AJ159" s="3"/>
      <c r="AU159" s="3"/>
      <c r="AV159" s="3"/>
    </row>
    <row r="160" spans="1:66" s="1" customFormat="1" ht="11.25" customHeight="1" x14ac:dyDescent="0.2">
      <c r="A160" s="9" t="s">
        <v>13</v>
      </c>
      <c r="B160" s="15">
        <f>B159/(B158*12)</f>
        <v>2033.3969072164948</v>
      </c>
      <c r="C160" s="18">
        <v>0</v>
      </c>
      <c r="D160" s="15">
        <f t="shared" ref="D160:M160" si="11">D159/(D158*12)</f>
        <v>2481.328125</v>
      </c>
      <c r="E160" s="15">
        <f t="shared" si="11"/>
        <v>1687.5488505747126</v>
      </c>
      <c r="F160" s="15">
        <f t="shared" si="11"/>
        <v>1857.2274509803922</v>
      </c>
      <c r="G160" s="15" t="s">
        <v>17</v>
      </c>
      <c r="H160" s="15">
        <f t="shared" si="11"/>
        <v>2609.0394736842104</v>
      </c>
      <c r="I160" s="15">
        <f t="shared" si="11"/>
        <v>2299.3198198198197</v>
      </c>
      <c r="J160" s="15">
        <f t="shared" si="11"/>
        <v>1478.674074074074</v>
      </c>
      <c r="K160" s="15">
        <f t="shared" si="11"/>
        <v>739.04407051282055</v>
      </c>
      <c r="L160" s="15" t="s">
        <v>17</v>
      </c>
      <c r="M160" s="15">
        <f t="shared" si="11"/>
        <v>2180.1684704184704</v>
      </c>
      <c r="AG160" s="3"/>
      <c r="AJ160" s="3"/>
      <c r="AU160" s="3"/>
      <c r="AV160" s="3"/>
    </row>
    <row r="161" spans="1:60" s="1" customFormat="1" ht="11.25" customHeight="1" x14ac:dyDescent="0.2">
      <c r="A161" s="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AG161" s="3"/>
      <c r="AJ161" s="3"/>
      <c r="AU161" s="3"/>
      <c r="AV161" s="3"/>
    </row>
    <row r="162" spans="1:60" s="1" customFormat="1" ht="11.25" customHeight="1" x14ac:dyDescent="0.2">
      <c r="A162" s="9" t="s">
        <v>21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AG162" s="3"/>
      <c r="AJ162" s="3"/>
      <c r="AU162" s="3"/>
      <c r="AV162" s="3"/>
    </row>
    <row r="163" spans="1:60" s="1" customFormat="1" ht="11.25" customHeight="1" x14ac:dyDescent="0.2">
      <c r="A163" s="9" t="s">
        <v>8</v>
      </c>
      <c r="B163" s="15">
        <v>208</v>
      </c>
      <c r="C163" s="15" t="s">
        <v>17</v>
      </c>
      <c r="D163" s="18">
        <v>30</v>
      </c>
      <c r="E163" s="18">
        <v>5</v>
      </c>
      <c r="F163" s="18">
        <v>42</v>
      </c>
      <c r="G163" s="15" t="s">
        <v>17</v>
      </c>
      <c r="H163" s="18">
        <v>23</v>
      </c>
      <c r="I163" s="18">
        <v>17</v>
      </c>
      <c r="J163" s="18">
        <v>8</v>
      </c>
      <c r="K163" s="18">
        <v>32</v>
      </c>
      <c r="L163" s="18">
        <v>12</v>
      </c>
      <c r="M163" s="18">
        <v>36</v>
      </c>
    </row>
    <row r="164" spans="1:60" s="1" customFormat="1" ht="11.25" customHeight="1" x14ac:dyDescent="0.2">
      <c r="A164" s="9" t="s">
        <v>10</v>
      </c>
      <c r="B164" s="15">
        <v>2101</v>
      </c>
      <c r="C164" s="15" t="s">
        <v>17</v>
      </c>
      <c r="D164" s="18">
        <v>130</v>
      </c>
      <c r="E164" s="18">
        <v>100</v>
      </c>
      <c r="F164" s="18">
        <v>323</v>
      </c>
      <c r="G164" s="15" t="s">
        <v>17</v>
      </c>
      <c r="H164" s="18">
        <v>93</v>
      </c>
      <c r="I164" s="18">
        <v>31</v>
      </c>
      <c r="J164" s="18">
        <v>31</v>
      </c>
      <c r="K164" s="18">
        <v>376</v>
      </c>
      <c r="L164" s="18">
        <v>430</v>
      </c>
      <c r="M164" s="18">
        <v>575</v>
      </c>
    </row>
    <row r="165" spans="1:60" s="1" customFormat="1" ht="11.25" customHeight="1" x14ac:dyDescent="0.2">
      <c r="A165" s="9" t="s">
        <v>11</v>
      </c>
      <c r="B165" s="15">
        <v>59657599</v>
      </c>
      <c r="C165" s="15" t="s">
        <v>17</v>
      </c>
      <c r="D165" s="18">
        <v>3429933</v>
      </c>
      <c r="E165" s="18">
        <v>3758278</v>
      </c>
      <c r="F165" s="18">
        <v>7384020</v>
      </c>
      <c r="G165" s="15" t="s">
        <v>17</v>
      </c>
      <c r="H165" s="18">
        <v>2428493</v>
      </c>
      <c r="I165" s="18">
        <v>1033146</v>
      </c>
      <c r="J165" s="18">
        <v>1001058</v>
      </c>
      <c r="K165" s="18">
        <v>5440609</v>
      </c>
      <c r="L165" s="18">
        <v>14335510</v>
      </c>
      <c r="M165" s="18">
        <v>20375682</v>
      </c>
    </row>
    <row r="166" spans="1:60" s="1" customFormat="1" ht="11.25" customHeight="1" x14ac:dyDescent="0.2">
      <c r="A166" s="9" t="s">
        <v>13</v>
      </c>
      <c r="B166" s="15">
        <f>B165/(B164*12)</f>
        <v>2366.2382595589402</v>
      </c>
      <c r="C166" s="15" t="s">
        <v>17</v>
      </c>
      <c r="D166" s="15">
        <f t="shared" ref="D166:M166" si="12">D165/(D164*12)</f>
        <v>2198.6750000000002</v>
      </c>
      <c r="E166" s="15">
        <f t="shared" si="12"/>
        <v>3131.8983333333335</v>
      </c>
      <c r="F166" s="15">
        <f t="shared" si="12"/>
        <v>1905.061919504644</v>
      </c>
      <c r="G166" s="15" t="s">
        <v>17</v>
      </c>
      <c r="H166" s="15">
        <f t="shared" si="12"/>
        <v>2176.0689964157705</v>
      </c>
      <c r="I166" s="15">
        <f t="shared" si="12"/>
        <v>2777.2741935483873</v>
      </c>
      <c r="J166" s="15">
        <f t="shared" si="12"/>
        <v>2691.016129032258</v>
      </c>
      <c r="K166" s="15">
        <f t="shared" si="12"/>
        <v>1205.8087322695035</v>
      </c>
      <c r="L166" s="15">
        <f t="shared" si="12"/>
        <v>2778.1996124031007</v>
      </c>
      <c r="M166" s="15">
        <f t="shared" si="12"/>
        <v>2952.9973913043477</v>
      </c>
    </row>
    <row r="167" spans="1:60" s="1" customFormat="1" ht="11.25" customHeight="1" x14ac:dyDescent="0.2">
      <c r="A167" s="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60" s="1" customFormat="1" ht="11.25" customHeight="1" x14ac:dyDescent="0.2">
      <c r="A168" s="9" t="s">
        <v>22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60" s="1" customFormat="1" ht="11.25" customHeight="1" x14ac:dyDescent="0.2">
      <c r="A169" s="9" t="s">
        <v>8</v>
      </c>
      <c r="B169" s="15">
        <v>34</v>
      </c>
      <c r="C169" s="18">
        <v>0</v>
      </c>
      <c r="D169" s="18">
        <v>5</v>
      </c>
      <c r="E169" s="18">
        <v>0</v>
      </c>
      <c r="F169" s="18">
        <v>5</v>
      </c>
      <c r="G169" s="15" t="s">
        <v>17</v>
      </c>
      <c r="H169" s="15" t="s">
        <v>17</v>
      </c>
      <c r="I169" s="18">
        <v>0</v>
      </c>
      <c r="J169" s="18">
        <v>3</v>
      </c>
      <c r="K169" s="18">
        <v>6</v>
      </c>
      <c r="L169" s="15" t="s">
        <v>17</v>
      </c>
      <c r="M169" s="18">
        <v>12</v>
      </c>
    </row>
    <row r="170" spans="1:60" s="1" customFormat="1" ht="11.25" customHeight="1" x14ac:dyDescent="0.2">
      <c r="A170" s="9" t="s">
        <v>10</v>
      </c>
      <c r="B170" s="15">
        <v>468</v>
      </c>
      <c r="C170" s="18">
        <v>0</v>
      </c>
      <c r="D170" s="18">
        <v>42</v>
      </c>
      <c r="E170" s="18">
        <v>0</v>
      </c>
      <c r="F170" s="18">
        <v>82</v>
      </c>
      <c r="G170" s="15" t="s">
        <v>17</v>
      </c>
      <c r="H170" s="15" t="s">
        <v>17</v>
      </c>
      <c r="I170" s="18">
        <v>0</v>
      </c>
      <c r="J170" s="18">
        <v>190</v>
      </c>
      <c r="K170" s="18">
        <v>40</v>
      </c>
      <c r="L170" s="15" t="s">
        <v>17</v>
      </c>
      <c r="M170" s="18">
        <v>98</v>
      </c>
    </row>
    <row r="171" spans="1:60" s="1" customFormat="1" ht="11.25" customHeight="1" x14ac:dyDescent="0.2">
      <c r="A171" s="9" t="s">
        <v>11</v>
      </c>
      <c r="B171" s="15">
        <v>13663635</v>
      </c>
      <c r="C171" s="18">
        <v>0</v>
      </c>
      <c r="D171" s="18">
        <v>1984102</v>
      </c>
      <c r="E171" s="18">
        <v>0</v>
      </c>
      <c r="F171" s="18">
        <v>2273403</v>
      </c>
      <c r="G171" s="15" t="s">
        <v>17</v>
      </c>
      <c r="H171" s="15" t="s">
        <v>17</v>
      </c>
      <c r="I171" s="18">
        <v>0</v>
      </c>
      <c r="J171" s="18">
        <v>5338070</v>
      </c>
      <c r="K171" s="18">
        <v>870029</v>
      </c>
      <c r="L171" s="15" t="s">
        <v>17</v>
      </c>
      <c r="M171" s="18">
        <v>2696416</v>
      </c>
    </row>
    <row r="172" spans="1:60" s="1" customFormat="1" ht="11.25" customHeight="1" x14ac:dyDescent="0.2">
      <c r="A172" s="9" t="s">
        <v>13</v>
      </c>
      <c r="B172" s="15">
        <f>B171/(B170*12)</f>
        <v>2432.98344017094</v>
      </c>
      <c r="C172" s="15">
        <v>0</v>
      </c>
      <c r="D172" s="15">
        <f>D171/(D170*12)</f>
        <v>3936.7103174603176</v>
      </c>
      <c r="E172" s="15">
        <v>0</v>
      </c>
      <c r="F172" s="15">
        <f>F171/(F170*12)</f>
        <v>2310.3689024390242</v>
      </c>
      <c r="G172" s="15" t="s">
        <v>17</v>
      </c>
      <c r="H172" s="15" t="s">
        <v>17</v>
      </c>
      <c r="I172" s="15">
        <v>0</v>
      </c>
      <c r="J172" s="15">
        <f>J171/(J170*12)</f>
        <v>2341.2587719298244</v>
      </c>
      <c r="K172" s="15">
        <f>K171/(K170*12)</f>
        <v>1812.5604166666667</v>
      </c>
      <c r="L172" s="15" t="s">
        <v>17</v>
      </c>
      <c r="M172" s="15">
        <f>M171/(M170*12)</f>
        <v>2292.8707482993195</v>
      </c>
    </row>
    <row r="173" spans="1:60" s="1" customFormat="1" ht="11.25" customHeight="1" x14ac:dyDescent="0.2">
      <c r="A173" s="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60" s="1" customFormat="1" ht="11.25" customHeight="1" x14ac:dyDescent="0.2">
      <c r="A174" s="9" t="s">
        <v>23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60" s="1" customFormat="1" ht="11.25" customHeight="1" x14ac:dyDescent="0.2">
      <c r="A175" s="9" t="s">
        <v>8</v>
      </c>
      <c r="B175" s="15">
        <v>52</v>
      </c>
      <c r="C175" s="15" t="s">
        <v>17</v>
      </c>
      <c r="D175" s="15">
        <v>8</v>
      </c>
      <c r="E175" s="15" t="s">
        <v>17</v>
      </c>
      <c r="F175" s="15">
        <v>7</v>
      </c>
      <c r="G175" s="15">
        <v>3</v>
      </c>
      <c r="H175" s="15">
        <v>6</v>
      </c>
      <c r="I175" s="15" t="s">
        <v>17</v>
      </c>
      <c r="J175" s="18">
        <v>0</v>
      </c>
      <c r="K175" s="15">
        <v>4</v>
      </c>
      <c r="L175" s="15">
        <v>3</v>
      </c>
      <c r="M175" s="15">
        <v>17</v>
      </c>
    </row>
    <row r="176" spans="1:60" s="1" customFormat="1" ht="11.25" customHeight="1" x14ac:dyDescent="0.2">
      <c r="A176" s="9" t="s">
        <v>10</v>
      </c>
      <c r="B176" s="15">
        <v>507</v>
      </c>
      <c r="C176" s="15" t="s">
        <v>17</v>
      </c>
      <c r="D176" s="15">
        <v>29</v>
      </c>
      <c r="E176" s="15" t="s">
        <v>17</v>
      </c>
      <c r="F176" s="15">
        <v>38</v>
      </c>
      <c r="G176" s="15">
        <v>31</v>
      </c>
      <c r="H176" s="15">
        <v>15</v>
      </c>
      <c r="I176" s="15" t="s">
        <v>17</v>
      </c>
      <c r="J176" s="18">
        <v>0</v>
      </c>
      <c r="K176" s="15">
        <v>32</v>
      </c>
      <c r="L176" s="15">
        <v>8</v>
      </c>
      <c r="M176" s="15">
        <v>323</v>
      </c>
      <c r="AY176" s="3"/>
      <c r="BH176" s="3"/>
    </row>
    <row r="177" spans="1:65" s="1" customFormat="1" ht="11.25" customHeight="1" x14ac:dyDescent="0.2">
      <c r="A177" s="9" t="s">
        <v>11</v>
      </c>
      <c r="B177" s="15">
        <v>15013293</v>
      </c>
      <c r="C177" s="15" t="s">
        <v>17</v>
      </c>
      <c r="D177" s="15">
        <v>835222</v>
      </c>
      <c r="E177" s="15" t="s">
        <v>17</v>
      </c>
      <c r="F177" s="15">
        <v>483586</v>
      </c>
      <c r="G177" s="15">
        <v>1241759</v>
      </c>
      <c r="H177" s="15">
        <v>642897</v>
      </c>
      <c r="I177" s="15" t="s">
        <v>17</v>
      </c>
      <c r="J177" s="18">
        <v>0</v>
      </c>
      <c r="K177" s="15">
        <v>208624</v>
      </c>
      <c r="L177" s="15">
        <v>226009</v>
      </c>
      <c r="M177" s="15">
        <v>10224509</v>
      </c>
      <c r="AE177" s="3"/>
      <c r="AT177" s="3"/>
      <c r="AX177" s="3"/>
      <c r="AY177" s="3"/>
      <c r="BH177" s="3"/>
      <c r="BJ177" s="3"/>
      <c r="BK177" s="3"/>
      <c r="BL177" s="3"/>
      <c r="BM177" s="3"/>
    </row>
    <row r="178" spans="1:65" s="1" customFormat="1" ht="11.25" customHeight="1" x14ac:dyDescent="0.2">
      <c r="A178" s="9" t="s">
        <v>13</v>
      </c>
      <c r="B178" s="15">
        <f>B177/(B176*12)</f>
        <v>2467.6681459566075</v>
      </c>
      <c r="C178" s="15" t="s">
        <v>17</v>
      </c>
      <c r="D178" s="15">
        <f>D177/(D176*12)</f>
        <v>2400.0632183908046</v>
      </c>
      <c r="E178" s="15" t="s">
        <v>17</v>
      </c>
      <c r="F178" s="15">
        <f>F177/(F176*12)</f>
        <v>1060.4956140350878</v>
      </c>
      <c r="G178" s="15">
        <f>G177/(G176*12)</f>
        <v>3338.0618279569894</v>
      </c>
      <c r="H178" s="15">
        <f>H177/(H176*12)</f>
        <v>3571.65</v>
      </c>
      <c r="I178" s="15" t="s">
        <v>17</v>
      </c>
      <c r="J178" s="15">
        <v>0</v>
      </c>
      <c r="K178" s="15">
        <f>K177/(K176*12)</f>
        <v>543.29166666666663</v>
      </c>
      <c r="L178" s="15">
        <f>L177/(L176*12)</f>
        <v>2354.2604166666665</v>
      </c>
      <c r="M178" s="15">
        <f>M177/(M176*12)</f>
        <v>2637.9022187822497</v>
      </c>
      <c r="AE178" s="3"/>
      <c r="AT178" s="3"/>
      <c r="AX178" s="3"/>
      <c r="AY178" s="3"/>
      <c r="BH178" s="3"/>
      <c r="BJ178" s="3"/>
      <c r="BK178" s="3"/>
      <c r="BL178" s="3"/>
      <c r="BM178" s="3"/>
    </row>
    <row r="179" spans="1:65" x14ac:dyDescent="0.2">
      <c r="A179" s="21"/>
      <c r="B179" s="21"/>
    </row>
    <row r="180" spans="1:65" x14ac:dyDescent="0.2">
      <c r="A180" s="23" t="s">
        <v>57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1"/>
    </row>
    <row r="181" spans="1:65" x14ac:dyDescent="0.2">
      <c r="A181" s="23" t="s">
        <v>74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1"/>
    </row>
    <row r="187" spans="1:65" s="1" customFormat="1" ht="11.25" customHeight="1" x14ac:dyDescent="0.2">
      <c r="A187" s="11"/>
      <c r="B187" s="12"/>
      <c r="C187" s="12"/>
      <c r="D187" s="12"/>
      <c r="E187" s="12"/>
      <c r="F187" s="12" t="s">
        <v>40</v>
      </c>
      <c r="G187" s="12"/>
      <c r="H187" s="12"/>
      <c r="I187" s="12"/>
      <c r="J187" s="12"/>
      <c r="K187" s="12"/>
      <c r="L187" s="12"/>
      <c r="M187" s="12"/>
      <c r="N187" s="2"/>
    </row>
    <row r="188" spans="1:65" s="1" customFormat="1" ht="11.25" customHeight="1" x14ac:dyDescent="0.2">
      <c r="A188" s="11"/>
      <c r="B188" s="12"/>
      <c r="C188" s="12"/>
      <c r="D188" s="12"/>
      <c r="E188" s="12"/>
      <c r="F188" s="12" t="s">
        <v>60</v>
      </c>
      <c r="G188" s="12"/>
      <c r="H188" s="12" t="s">
        <v>44</v>
      </c>
      <c r="I188" s="12" t="s">
        <v>45</v>
      </c>
      <c r="J188" s="12" t="s">
        <v>47</v>
      </c>
      <c r="K188" s="12" t="s">
        <v>49</v>
      </c>
      <c r="L188" s="12"/>
      <c r="M188" s="12"/>
    </row>
    <row r="189" spans="1:65" s="6" customFormat="1" ht="11.25" customHeight="1" thickBot="1" x14ac:dyDescent="0.25">
      <c r="A189" s="13" t="s">
        <v>59</v>
      </c>
      <c r="B189" s="14" t="s">
        <v>58</v>
      </c>
      <c r="C189" s="14" t="s">
        <v>69</v>
      </c>
      <c r="D189" s="14" t="s">
        <v>70</v>
      </c>
      <c r="E189" s="14" t="s">
        <v>71</v>
      </c>
      <c r="F189" s="14" t="s">
        <v>41</v>
      </c>
      <c r="G189" s="14" t="s">
        <v>42</v>
      </c>
      <c r="H189" s="14" t="s">
        <v>43</v>
      </c>
      <c r="I189" s="14" t="s">
        <v>46</v>
      </c>
      <c r="J189" s="14" t="s">
        <v>48</v>
      </c>
      <c r="K189" s="14" t="s">
        <v>50</v>
      </c>
      <c r="L189" s="14" t="s">
        <v>51</v>
      </c>
      <c r="M189" s="14" t="s">
        <v>36</v>
      </c>
    </row>
    <row r="190" spans="1:65" s="1" customFormat="1" ht="11.25" customHeight="1" thickTop="1" x14ac:dyDescent="0.2">
      <c r="A190" s="9"/>
      <c r="B190" s="10"/>
      <c r="C190" s="10"/>
      <c r="D190" s="9"/>
      <c r="E190" s="10"/>
      <c r="F190" s="9"/>
      <c r="G190" s="10"/>
      <c r="H190" s="10"/>
      <c r="I190" s="9"/>
      <c r="J190" s="10"/>
      <c r="K190" s="10"/>
      <c r="L190" s="10"/>
      <c r="M190" s="10"/>
      <c r="AE190" s="3"/>
      <c r="AH190" s="3"/>
      <c r="AS190" s="3"/>
    </row>
    <row r="191" spans="1:65" s="1" customFormat="1" ht="11.25" customHeight="1" x14ac:dyDescent="0.2">
      <c r="A191" s="9" t="s">
        <v>55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AE191" s="3"/>
      <c r="AH191" s="3"/>
      <c r="AS191" s="3"/>
    </row>
    <row r="192" spans="1:65" s="1" customFormat="1" ht="11.25" customHeight="1" x14ac:dyDescent="0.2">
      <c r="A192" s="9" t="s">
        <v>8</v>
      </c>
      <c r="B192" s="15">
        <f>+C192+D192+E192+F192+G192+H192+I192+J192+K192+L192+M192</f>
        <v>123</v>
      </c>
      <c r="C192" s="18">
        <v>0</v>
      </c>
      <c r="D192" s="18">
        <v>34</v>
      </c>
      <c r="E192" s="18">
        <v>3</v>
      </c>
      <c r="F192" s="18">
        <v>18</v>
      </c>
      <c r="G192" s="15">
        <v>0</v>
      </c>
      <c r="H192" s="18">
        <v>18</v>
      </c>
      <c r="I192" s="18">
        <v>18</v>
      </c>
      <c r="J192" s="18">
        <v>11</v>
      </c>
      <c r="K192" s="18">
        <v>10</v>
      </c>
      <c r="L192" s="15">
        <v>4</v>
      </c>
      <c r="M192" s="18">
        <v>7</v>
      </c>
      <c r="Q192" s="4"/>
      <c r="R192" s="2"/>
      <c r="S192" s="4"/>
      <c r="T192" s="4"/>
      <c r="U192" s="4"/>
      <c r="V192" s="2"/>
      <c r="W192" s="4"/>
      <c r="X192" s="4"/>
      <c r="Y192" s="4"/>
      <c r="Z192" s="2"/>
      <c r="AA192" s="4"/>
      <c r="AE192" s="3"/>
      <c r="AH192" s="3"/>
      <c r="AS192" s="3"/>
    </row>
    <row r="193" spans="1:50" s="1" customFormat="1" ht="11.25" customHeight="1" x14ac:dyDescent="0.2">
      <c r="A193" s="9" t="s">
        <v>10</v>
      </c>
      <c r="B193" s="15">
        <f>+C193+D193+E193+F193+G193+H193+I193+J193+K193+L193+M193</f>
        <v>863</v>
      </c>
      <c r="C193" s="18">
        <v>0</v>
      </c>
      <c r="D193" s="18">
        <v>80</v>
      </c>
      <c r="E193" s="18">
        <v>7</v>
      </c>
      <c r="F193" s="18">
        <v>48</v>
      </c>
      <c r="G193" s="15">
        <v>0</v>
      </c>
      <c r="H193" s="18">
        <v>110</v>
      </c>
      <c r="I193" s="18">
        <v>76</v>
      </c>
      <c r="J193" s="18">
        <v>46</v>
      </c>
      <c r="K193" s="18">
        <v>400</v>
      </c>
      <c r="L193" s="15">
        <v>5</v>
      </c>
      <c r="M193" s="18">
        <v>91</v>
      </c>
      <c r="Q193" s="4"/>
      <c r="R193" s="2"/>
      <c r="S193" s="4"/>
      <c r="V193" s="2"/>
      <c r="Z193" s="2"/>
      <c r="AE193" s="3"/>
      <c r="AH193" s="3"/>
      <c r="AS193" s="3"/>
    </row>
    <row r="194" spans="1:50" s="1" customFormat="1" ht="11.25" customHeight="1" x14ac:dyDescent="0.2">
      <c r="A194" s="9" t="s">
        <v>11</v>
      </c>
      <c r="B194" s="15">
        <f>+C194+D194+E194+F194+G194+H194+I194+J194+K194+L194+M194</f>
        <v>24586906</v>
      </c>
      <c r="C194" s="18">
        <v>0</v>
      </c>
      <c r="D194" s="18">
        <v>2041089</v>
      </c>
      <c r="E194" s="18">
        <v>167999</v>
      </c>
      <c r="F194" s="18">
        <v>1044664</v>
      </c>
      <c r="G194" s="15">
        <v>0</v>
      </c>
      <c r="H194" s="18">
        <v>3097375</v>
      </c>
      <c r="I194" s="18">
        <v>5190784</v>
      </c>
      <c r="J194" s="18">
        <v>1354750</v>
      </c>
      <c r="K194" s="18">
        <v>7747436</v>
      </c>
      <c r="L194" s="15">
        <v>88494</v>
      </c>
      <c r="M194" s="18">
        <v>3854315</v>
      </c>
      <c r="Q194" s="2"/>
      <c r="AS194" s="3"/>
    </row>
    <row r="195" spans="1:50" s="1" customFormat="1" ht="11.25" customHeight="1" x14ac:dyDescent="0.2">
      <c r="A195" s="9" t="s">
        <v>13</v>
      </c>
      <c r="B195" s="15">
        <f>B194/(B193*12)</f>
        <v>2374.1701429123214</v>
      </c>
      <c r="C195" s="15">
        <v>0</v>
      </c>
      <c r="D195" s="15">
        <f t="shared" ref="D195:M195" si="13">D194/(D193*12)</f>
        <v>2126.1343750000001</v>
      </c>
      <c r="E195" s="15">
        <f t="shared" si="13"/>
        <v>1999.9880952380952</v>
      </c>
      <c r="F195" s="15">
        <f t="shared" si="13"/>
        <v>1813.6527777777778</v>
      </c>
      <c r="G195" s="15">
        <v>0</v>
      </c>
      <c r="H195" s="15">
        <f t="shared" si="13"/>
        <v>2346.496212121212</v>
      </c>
      <c r="I195" s="15">
        <f t="shared" si="13"/>
        <v>5691.6491228070172</v>
      </c>
      <c r="J195" s="15">
        <f t="shared" si="13"/>
        <v>2454.2572463768115</v>
      </c>
      <c r="K195" s="15">
        <f t="shared" si="13"/>
        <v>1614.0491666666667</v>
      </c>
      <c r="L195" s="15">
        <f t="shared" si="13"/>
        <v>1474.9</v>
      </c>
      <c r="M195" s="15">
        <f t="shared" si="13"/>
        <v>3529.5924908424909</v>
      </c>
      <c r="N195" s="2"/>
      <c r="Q195" s="2"/>
    </row>
    <row r="196" spans="1:50" s="1" customFormat="1" ht="11.25" customHeight="1" x14ac:dyDescent="0.2">
      <c r="A196" s="9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"/>
      <c r="Q196" s="4"/>
      <c r="R196" s="4"/>
      <c r="S196" s="4"/>
      <c r="T196" s="2"/>
      <c r="U196" s="4"/>
      <c r="V196" s="4"/>
      <c r="W196" s="4"/>
      <c r="X196" s="2"/>
      <c r="Y196" s="4"/>
      <c r="Z196" s="4"/>
      <c r="AA196" s="4"/>
      <c r="AE196" s="3"/>
      <c r="AS196" s="3"/>
      <c r="AV196" s="3"/>
      <c r="AX196" s="3"/>
    </row>
    <row r="197" spans="1:50" s="1" customFormat="1" ht="11.25" customHeight="1" x14ac:dyDescent="0.2">
      <c r="A197" s="9" t="s">
        <v>52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"/>
      <c r="Q197" s="4"/>
      <c r="R197" s="4"/>
      <c r="S197" s="4"/>
      <c r="T197" s="2"/>
      <c r="U197" s="4"/>
      <c r="V197" s="4"/>
      <c r="W197" s="4"/>
      <c r="X197" s="2"/>
      <c r="Y197" s="4"/>
      <c r="Z197" s="4"/>
      <c r="AA197" s="4"/>
      <c r="AE197" s="3"/>
      <c r="AS197" s="3"/>
      <c r="AV197" s="3"/>
      <c r="AX197" s="3"/>
    </row>
    <row r="198" spans="1:50" s="1" customFormat="1" ht="11.25" customHeight="1" x14ac:dyDescent="0.2">
      <c r="A198" s="9" t="s">
        <v>8</v>
      </c>
      <c r="B198" s="15">
        <f>28+20</f>
        <v>48</v>
      </c>
      <c r="C198" s="15" t="s">
        <v>17</v>
      </c>
      <c r="D198" s="15">
        <v>8</v>
      </c>
      <c r="E198" s="15">
        <f>2+1</f>
        <v>3</v>
      </c>
      <c r="F198" s="15">
        <v>16</v>
      </c>
      <c r="G198" s="15">
        <v>0</v>
      </c>
      <c r="H198" s="15">
        <f>2+1</f>
        <v>3</v>
      </c>
      <c r="I198" s="15">
        <v>0</v>
      </c>
      <c r="J198" s="15" t="s">
        <v>17</v>
      </c>
      <c r="K198" s="15" t="s">
        <v>17</v>
      </c>
      <c r="L198" s="15">
        <v>0</v>
      </c>
      <c r="M198" s="15">
        <f>8+5</f>
        <v>13</v>
      </c>
      <c r="N198" s="2"/>
      <c r="Q198" s="4"/>
      <c r="R198" s="4"/>
      <c r="S198" s="4"/>
      <c r="T198" s="2"/>
      <c r="U198" s="4"/>
      <c r="V198" s="4"/>
      <c r="W198" s="4"/>
      <c r="X198" s="2"/>
      <c r="Y198" s="4"/>
      <c r="Z198" s="4"/>
      <c r="AA198" s="4"/>
      <c r="AE198" s="3"/>
      <c r="AS198" s="3"/>
      <c r="AV198" s="3"/>
      <c r="AX198" s="3"/>
    </row>
    <row r="199" spans="1:50" s="1" customFormat="1" ht="11.25" customHeight="1" x14ac:dyDescent="0.2">
      <c r="A199" s="9" t="s">
        <v>10</v>
      </c>
      <c r="B199" s="15">
        <f>263+108</f>
        <v>371</v>
      </c>
      <c r="C199" s="15" t="s">
        <v>17</v>
      </c>
      <c r="D199" s="15">
        <f>17+8</f>
        <v>25</v>
      </c>
      <c r="E199" s="15">
        <v>36</v>
      </c>
      <c r="F199" s="15">
        <f>66+41</f>
        <v>107</v>
      </c>
      <c r="G199" s="15">
        <v>0</v>
      </c>
      <c r="H199" s="15">
        <v>11</v>
      </c>
      <c r="I199" s="15">
        <v>0</v>
      </c>
      <c r="J199" s="15" t="s">
        <v>17</v>
      </c>
      <c r="K199" s="15" t="s">
        <v>17</v>
      </c>
      <c r="L199" s="15">
        <v>0</v>
      </c>
      <c r="M199" s="15">
        <f>112+44</f>
        <v>156</v>
      </c>
      <c r="N199" s="2"/>
      <c r="Q199" s="4"/>
      <c r="S199" s="4"/>
      <c r="T199" s="2"/>
      <c r="U199" s="4"/>
      <c r="V199" s="4"/>
      <c r="W199" s="4"/>
      <c r="X199" s="2"/>
      <c r="Z199" s="4"/>
      <c r="AE199" s="3"/>
      <c r="AS199" s="3"/>
      <c r="AV199" s="3"/>
      <c r="AX199" s="3"/>
    </row>
    <row r="200" spans="1:50" s="1" customFormat="1" ht="11.25" customHeight="1" x14ac:dyDescent="0.2">
      <c r="A200" s="9" t="s">
        <v>11</v>
      </c>
      <c r="B200" s="15">
        <f>8499899+2694828</f>
        <v>11194727</v>
      </c>
      <c r="C200" s="15" t="s">
        <v>17</v>
      </c>
      <c r="D200" s="15">
        <f>628566+194230</f>
        <v>822796</v>
      </c>
      <c r="E200" s="15">
        <f>1081948+45672</f>
        <v>1127620</v>
      </c>
      <c r="F200" s="15">
        <f>3019814+874332</f>
        <v>3894146</v>
      </c>
      <c r="G200" s="15">
        <v>0</v>
      </c>
      <c r="H200" s="15">
        <v>210275</v>
      </c>
      <c r="I200" s="15">
        <v>0</v>
      </c>
      <c r="J200" s="15" t="s">
        <v>17</v>
      </c>
      <c r="K200" s="15" t="s">
        <v>17</v>
      </c>
      <c r="L200" s="15">
        <v>0</v>
      </c>
      <c r="M200" s="15">
        <f>2631051+964979</f>
        <v>3596030</v>
      </c>
      <c r="N200" s="2"/>
    </row>
    <row r="201" spans="1:50" s="1" customFormat="1" ht="11.25" customHeight="1" x14ac:dyDescent="0.2">
      <c r="A201" s="9" t="s">
        <v>13</v>
      </c>
      <c r="B201" s="15">
        <v>2533.5119047619046</v>
      </c>
      <c r="C201" s="15" t="s">
        <v>17</v>
      </c>
      <c r="D201" s="15">
        <f t="shared" ref="D201:M201" si="14">D200/(D199*12)</f>
        <v>2742.6533333333332</v>
      </c>
      <c r="E201" s="15">
        <f t="shared" si="14"/>
        <v>2610.2314814814813</v>
      </c>
      <c r="F201" s="15">
        <f t="shared" si="14"/>
        <v>3032.8239875389409</v>
      </c>
      <c r="G201" s="15">
        <v>0</v>
      </c>
      <c r="H201" s="15">
        <f t="shared" si="14"/>
        <v>1592.9924242424242</v>
      </c>
      <c r="I201" s="15">
        <v>0</v>
      </c>
      <c r="J201" s="15" t="s">
        <v>17</v>
      </c>
      <c r="K201" s="15" t="s">
        <v>17</v>
      </c>
      <c r="L201" s="15">
        <v>0</v>
      </c>
      <c r="M201" s="15">
        <f t="shared" si="14"/>
        <v>1920.9561965811965</v>
      </c>
      <c r="N201" s="2"/>
    </row>
    <row r="202" spans="1:50" s="1" customFormat="1" ht="11.25" customHeight="1" x14ac:dyDescent="0.2">
      <c r="A202" s="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"/>
    </row>
    <row r="203" spans="1:50" s="1" customFormat="1" ht="11.25" customHeight="1" x14ac:dyDescent="0.2">
      <c r="A203" s="9" t="s">
        <v>24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"/>
    </row>
    <row r="204" spans="1:50" s="1" customFormat="1" ht="11.25" customHeight="1" x14ac:dyDescent="0.2">
      <c r="A204" s="9" t="s">
        <v>8</v>
      </c>
      <c r="B204" s="15">
        <f>+C204+D204+E204+F204+G204+H204+I204+J204+K204+L204+M204</f>
        <v>405</v>
      </c>
      <c r="C204" s="18">
        <v>6</v>
      </c>
      <c r="D204" s="18">
        <v>34</v>
      </c>
      <c r="E204" s="15">
        <v>5</v>
      </c>
      <c r="F204" s="18">
        <v>85</v>
      </c>
      <c r="G204" s="15">
        <v>5</v>
      </c>
      <c r="H204" s="18">
        <v>39</v>
      </c>
      <c r="I204" s="18">
        <v>40</v>
      </c>
      <c r="J204" s="18">
        <v>25</v>
      </c>
      <c r="K204" s="18">
        <v>95</v>
      </c>
      <c r="L204" s="18">
        <v>18</v>
      </c>
      <c r="M204" s="18">
        <v>53</v>
      </c>
      <c r="N204" s="2"/>
    </row>
    <row r="205" spans="1:50" s="1" customFormat="1" ht="11.25" customHeight="1" x14ac:dyDescent="0.2">
      <c r="A205" s="9" t="s">
        <v>10</v>
      </c>
      <c r="B205" s="15">
        <f>+C205+D205+E205+F205+G205+H205+I205+J205+K205+L205+M205</f>
        <v>4061</v>
      </c>
      <c r="C205" s="18">
        <v>95</v>
      </c>
      <c r="D205" s="18">
        <v>147</v>
      </c>
      <c r="E205" s="15">
        <v>22</v>
      </c>
      <c r="F205" s="18">
        <v>759</v>
      </c>
      <c r="G205" s="15">
        <v>28</v>
      </c>
      <c r="H205" s="18">
        <v>189</v>
      </c>
      <c r="I205" s="18">
        <v>205</v>
      </c>
      <c r="J205" s="18">
        <v>251</v>
      </c>
      <c r="K205" s="18">
        <v>1457</v>
      </c>
      <c r="L205" s="18">
        <v>43</v>
      </c>
      <c r="M205" s="18">
        <v>865</v>
      </c>
      <c r="N205" s="2"/>
    </row>
    <row r="206" spans="1:50" s="1" customFormat="1" ht="11.25" customHeight="1" x14ac:dyDescent="0.2">
      <c r="A206" s="9" t="s">
        <v>11</v>
      </c>
      <c r="B206" s="15">
        <f>+C206+D206+E206+F206+G206+H206+I206+J206+K206+L206+M206</f>
        <v>111762836</v>
      </c>
      <c r="C206" s="18">
        <v>5545727</v>
      </c>
      <c r="D206" s="18">
        <v>4605803</v>
      </c>
      <c r="E206" s="15">
        <v>594883</v>
      </c>
      <c r="F206" s="18">
        <v>20738699</v>
      </c>
      <c r="G206" s="15">
        <v>892426</v>
      </c>
      <c r="H206" s="18">
        <v>5851659</v>
      </c>
      <c r="I206" s="18">
        <v>6205507</v>
      </c>
      <c r="J206" s="18">
        <v>8549696</v>
      </c>
      <c r="K206" s="18">
        <v>24817072</v>
      </c>
      <c r="L206" s="18">
        <v>1329250</v>
      </c>
      <c r="M206" s="18">
        <v>32632114</v>
      </c>
      <c r="N206" s="2"/>
    </row>
    <row r="207" spans="1:50" s="1" customFormat="1" ht="11.25" customHeight="1" x14ac:dyDescent="0.2">
      <c r="A207" s="9" t="s">
        <v>13</v>
      </c>
      <c r="B207" s="15">
        <f>B206/(B205*12)</f>
        <v>2293.4177952885166</v>
      </c>
      <c r="C207" s="15">
        <f t="shared" ref="C207:M207" si="15">C206/(C205*12)</f>
        <v>4864.6728070175441</v>
      </c>
      <c r="D207" s="15">
        <f t="shared" si="15"/>
        <v>2610.9994331065759</v>
      </c>
      <c r="E207" s="15">
        <f t="shared" si="15"/>
        <v>2253.344696969697</v>
      </c>
      <c r="F207" s="15">
        <f t="shared" si="15"/>
        <v>2276.9761747913922</v>
      </c>
      <c r="G207" s="15">
        <f t="shared" si="15"/>
        <v>2656.0297619047619</v>
      </c>
      <c r="H207" s="15">
        <f t="shared" si="15"/>
        <v>2580.0965608465608</v>
      </c>
      <c r="I207" s="15">
        <f t="shared" si="15"/>
        <v>2522.5638211382116</v>
      </c>
      <c r="J207" s="15">
        <f t="shared" si="15"/>
        <v>2838.5444887118192</v>
      </c>
      <c r="K207" s="15">
        <f t="shared" si="15"/>
        <v>1419.4161519103179</v>
      </c>
      <c r="L207" s="15">
        <f t="shared" si="15"/>
        <v>2576.0658914728683</v>
      </c>
      <c r="M207" s="15">
        <f t="shared" si="15"/>
        <v>3143.7489402697497</v>
      </c>
      <c r="N207" s="2"/>
    </row>
    <row r="208" spans="1:50" s="1" customFormat="1" ht="11.25" customHeight="1" x14ac:dyDescent="0.2">
      <c r="A208" s="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"/>
    </row>
    <row r="209" spans="1:27" s="1" customFormat="1" ht="11.25" customHeight="1" x14ac:dyDescent="0.2">
      <c r="A209" s="16" t="s">
        <v>61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"/>
    </row>
    <row r="210" spans="1:27" s="1" customFormat="1" ht="11.25" customHeight="1" x14ac:dyDescent="0.2">
      <c r="A210" s="9" t="s">
        <v>8</v>
      </c>
      <c r="B210" s="15">
        <v>19</v>
      </c>
      <c r="C210" s="18">
        <v>0</v>
      </c>
      <c r="D210" s="18">
        <v>4</v>
      </c>
      <c r="E210" s="18">
        <v>3</v>
      </c>
      <c r="F210" s="18">
        <v>5</v>
      </c>
      <c r="G210" s="18">
        <v>0</v>
      </c>
      <c r="H210" s="18">
        <v>0</v>
      </c>
      <c r="I210" s="15" t="s">
        <v>17</v>
      </c>
      <c r="J210" s="15" t="s">
        <v>17</v>
      </c>
      <c r="K210" s="15" t="s">
        <v>17</v>
      </c>
      <c r="L210" s="18">
        <v>0</v>
      </c>
      <c r="M210" s="18">
        <v>3</v>
      </c>
      <c r="N210" s="2"/>
    </row>
    <row r="211" spans="1:27" s="1" customFormat="1" ht="11.25" customHeight="1" x14ac:dyDescent="0.2">
      <c r="A211" s="9" t="s">
        <v>10</v>
      </c>
      <c r="B211" s="15">
        <v>231</v>
      </c>
      <c r="C211" s="18">
        <v>0</v>
      </c>
      <c r="D211" s="18">
        <v>113</v>
      </c>
      <c r="E211" s="18">
        <v>31</v>
      </c>
      <c r="F211" s="18">
        <v>34</v>
      </c>
      <c r="G211" s="18">
        <v>0</v>
      </c>
      <c r="H211" s="18">
        <v>0</v>
      </c>
      <c r="I211" s="15" t="s">
        <v>17</v>
      </c>
      <c r="J211" s="15" t="s">
        <v>17</v>
      </c>
      <c r="K211" s="15" t="s">
        <v>17</v>
      </c>
      <c r="L211" s="18">
        <v>0</v>
      </c>
      <c r="M211" s="18">
        <v>26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s="1" customFormat="1" ht="11.25" customHeight="1" x14ac:dyDescent="0.2">
      <c r="A212" s="9" t="s">
        <v>11</v>
      </c>
      <c r="B212" s="15">
        <v>12235152</v>
      </c>
      <c r="C212" s="18">
        <v>0</v>
      </c>
      <c r="D212" s="18">
        <v>7828980</v>
      </c>
      <c r="E212" s="18">
        <v>892727</v>
      </c>
      <c r="F212" s="18">
        <v>2178542</v>
      </c>
      <c r="G212" s="18">
        <v>0</v>
      </c>
      <c r="H212" s="18">
        <v>0</v>
      </c>
      <c r="I212" s="15" t="s">
        <v>17</v>
      </c>
      <c r="J212" s="15" t="s">
        <v>17</v>
      </c>
      <c r="K212" s="15" t="s">
        <v>17</v>
      </c>
      <c r="L212" s="18">
        <v>0</v>
      </c>
      <c r="M212" s="18">
        <v>746471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s="1" customFormat="1" ht="11.25" customHeight="1" x14ac:dyDescent="0.2">
      <c r="A213" s="9" t="s">
        <v>13</v>
      </c>
      <c r="B213" s="15">
        <f>B212/(B211*12)</f>
        <v>4413.8354978354982</v>
      </c>
      <c r="C213" s="19">
        <v>0</v>
      </c>
      <c r="D213" s="15">
        <f>D212/(D211*12)</f>
        <v>5773.5840707964599</v>
      </c>
      <c r="E213" s="15">
        <f>E212/(E211*12)</f>
        <v>2399.8037634408602</v>
      </c>
      <c r="F213" s="15">
        <f>F212/(F211*12)</f>
        <v>5339.5637254901958</v>
      </c>
      <c r="G213" s="18">
        <v>0</v>
      </c>
      <c r="H213" s="18">
        <v>0</v>
      </c>
      <c r="I213" s="15" t="s">
        <v>17</v>
      </c>
      <c r="J213" s="15" t="s">
        <v>17</v>
      </c>
      <c r="K213" s="15" t="s">
        <v>17</v>
      </c>
      <c r="L213" s="18">
        <v>0</v>
      </c>
      <c r="M213" s="15">
        <f>M212/(M211*12)</f>
        <v>2392.5352564102564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s="1" customFormat="1" ht="11.25" customHeight="1" x14ac:dyDescent="0.2">
      <c r="A214" s="9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s="1" customFormat="1" ht="11.25" customHeight="1" x14ac:dyDescent="0.2">
      <c r="A215" s="9" t="s">
        <v>38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s="1" customFormat="1" ht="11.25" customHeight="1" x14ac:dyDescent="0.2">
      <c r="A216" s="9" t="s">
        <v>8</v>
      </c>
      <c r="B216" s="15">
        <v>84</v>
      </c>
      <c r="C216" s="15" t="s">
        <v>17</v>
      </c>
      <c r="D216" s="18">
        <v>6</v>
      </c>
      <c r="E216" s="15" t="s">
        <v>17</v>
      </c>
      <c r="F216" s="18">
        <v>13</v>
      </c>
      <c r="G216" s="15" t="s">
        <v>17</v>
      </c>
      <c r="H216" s="18">
        <v>5</v>
      </c>
      <c r="I216" s="18">
        <v>5</v>
      </c>
      <c r="J216" s="18">
        <v>6</v>
      </c>
      <c r="K216" s="18">
        <v>10</v>
      </c>
      <c r="L216" s="18">
        <v>3</v>
      </c>
      <c r="M216" s="18">
        <v>31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s="1" customFormat="1" ht="11.25" customHeight="1" x14ac:dyDescent="0.2">
      <c r="A217" s="9" t="s">
        <v>10</v>
      </c>
      <c r="B217" s="15">
        <v>854</v>
      </c>
      <c r="C217" s="15" t="s">
        <v>17</v>
      </c>
      <c r="D217" s="18">
        <v>22</v>
      </c>
      <c r="E217" s="15" t="s">
        <v>17</v>
      </c>
      <c r="F217" s="18">
        <v>116</v>
      </c>
      <c r="G217" s="15" t="s">
        <v>17</v>
      </c>
      <c r="H217" s="18">
        <v>16</v>
      </c>
      <c r="I217" s="18">
        <v>7</v>
      </c>
      <c r="J217" s="18">
        <v>52</v>
      </c>
      <c r="K217" s="18">
        <v>84</v>
      </c>
      <c r="L217" s="18">
        <v>17</v>
      </c>
      <c r="M217" s="18">
        <v>481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s="1" customFormat="1" ht="11.25" customHeight="1" x14ac:dyDescent="0.2">
      <c r="A218" s="9" t="s">
        <v>11</v>
      </c>
      <c r="B218" s="15">
        <v>26677066</v>
      </c>
      <c r="C218" s="15" t="s">
        <v>17</v>
      </c>
      <c r="D218" s="18">
        <v>557581</v>
      </c>
      <c r="E218" s="15" t="s">
        <v>17</v>
      </c>
      <c r="F218" s="18">
        <v>2943276</v>
      </c>
      <c r="G218" s="15" t="s">
        <v>17</v>
      </c>
      <c r="H218" s="18">
        <v>369434</v>
      </c>
      <c r="I218" s="18">
        <v>197281</v>
      </c>
      <c r="J218" s="18">
        <v>1117581</v>
      </c>
      <c r="K218" s="18">
        <v>826467</v>
      </c>
      <c r="L218" s="18">
        <v>422067</v>
      </c>
      <c r="M218" s="18">
        <v>18906353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s="1" customFormat="1" ht="11.25" customHeight="1" x14ac:dyDescent="0.2">
      <c r="A219" s="9" t="s">
        <v>13</v>
      </c>
      <c r="B219" s="15">
        <f>B218/(B217*12)</f>
        <v>2603.1485167837627</v>
      </c>
      <c r="C219" s="15" t="s">
        <v>17</v>
      </c>
      <c r="D219" s="15">
        <f t="shared" ref="D219:M219" si="16">D218/(D217*12)</f>
        <v>2112.0492424242425</v>
      </c>
      <c r="E219" s="15" t="s">
        <v>17</v>
      </c>
      <c r="F219" s="15">
        <f t="shared" si="16"/>
        <v>2114.4224137931033</v>
      </c>
      <c r="G219" s="15" t="s">
        <v>17</v>
      </c>
      <c r="H219" s="15">
        <f t="shared" si="16"/>
        <v>1924.1354166666667</v>
      </c>
      <c r="I219" s="15">
        <f t="shared" si="16"/>
        <v>2348.5833333333335</v>
      </c>
      <c r="J219" s="15">
        <f t="shared" si="16"/>
        <v>1790.9951923076924</v>
      </c>
      <c r="K219" s="15">
        <f t="shared" si="16"/>
        <v>819.90773809523807</v>
      </c>
      <c r="L219" s="15">
        <f t="shared" si="16"/>
        <v>2068.955882352941</v>
      </c>
      <c r="M219" s="15">
        <f t="shared" si="16"/>
        <v>3275.5289327789328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s="1" customFormat="1" ht="11.25" customHeight="1" x14ac:dyDescent="0.2">
      <c r="A220" s="9"/>
      <c r="B220" s="15"/>
      <c r="C220" s="15"/>
      <c r="D220" s="15"/>
      <c r="E220" s="15"/>
      <c r="F220" s="15"/>
      <c r="G220" s="15" t="s">
        <v>0</v>
      </c>
      <c r="H220" s="15"/>
      <c r="I220" s="15"/>
      <c r="J220" s="15"/>
      <c r="K220" s="15"/>
      <c r="L220" s="15"/>
      <c r="M220" s="1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s="1" customFormat="1" ht="11.25" customHeight="1" x14ac:dyDescent="0.2">
      <c r="A221" s="9" t="s">
        <v>66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s="1" customFormat="1" ht="11.25" customHeight="1" x14ac:dyDescent="0.2">
      <c r="A222" s="9" t="s">
        <v>8</v>
      </c>
      <c r="B222" s="15">
        <v>166</v>
      </c>
      <c r="C222" s="15" t="s">
        <v>17</v>
      </c>
      <c r="D222" s="18">
        <v>43</v>
      </c>
      <c r="E222" s="15">
        <v>12</v>
      </c>
      <c r="F222" s="18">
        <v>32</v>
      </c>
      <c r="G222" s="18">
        <v>0</v>
      </c>
      <c r="H222" s="18">
        <v>15</v>
      </c>
      <c r="I222" s="18">
        <v>27</v>
      </c>
      <c r="J222" s="18">
        <v>6</v>
      </c>
      <c r="K222" s="18">
        <v>6</v>
      </c>
      <c r="L222" s="15" t="s">
        <v>17</v>
      </c>
      <c r="M222" s="18">
        <v>21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s="1" customFormat="1" ht="11.25" customHeight="1" x14ac:dyDescent="0.2">
      <c r="A223" s="9" t="s">
        <v>10</v>
      </c>
      <c r="B223" s="15">
        <v>1371</v>
      </c>
      <c r="C223" s="15" t="s">
        <v>17</v>
      </c>
      <c r="D223" s="18">
        <v>268</v>
      </c>
      <c r="E223" s="15">
        <v>82</v>
      </c>
      <c r="F223" s="18">
        <v>327</v>
      </c>
      <c r="G223" s="18">
        <v>0</v>
      </c>
      <c r="H223" s="18">
        <v>48</v>
      </c>
      <c r="I223" s="18">
        <v>81</v>
      </c>
      <c r="J223" s="18">
        <v>36</v>
      </c>
      <c r="K223" s="18">
        <v>89</v>
      </c>
      <c r="L223" s="15" t="s">
        <v>17</v>
      </c>
      <c r="M223" s="18">
        <v>420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s="1" customFormat="1" ht="11.25" customHeight="1" x14ac:dyDescent="0.2">
      <c r="A224" s="9" t="s">
        <v>11</v>
      </c>
      <c r="B224" s="15">
        <v>43519654</v>
      </c>
      <c r="C224" s="15" t="s">
        <v>17</v>
      </c>
      <c r="D224" s="18">
        <v>9548367</v>
      </c>
      <c r="E224" s="15">
        <v>1928431</v>
      </c>
      <c r="F224" s="18">
        <v>12304561</v>
      </c>
      <c r="G224" s="18">
        <v>0</v>
      </c>
      <c r="H224" s="18">
        <v>1400406</v>
      </c>
      <c r="I224" s="18">
        <v>4922030</v>
      </c>
      <c r="J224" s="18">
        <v>622995</v>
      </c>
      <c r="K224" s="18">
        <v>779616</v>
      </c>
      <c r="L224" s="15" t="s">
        <v>17</v>
      </c>
      <c r="M224" s="18">
        <v>11647689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s="1" customFormat="1" ht="11.25" customHeight="1" x14ac:dyDescent="0.2">
      <c r="A225" s="9" t="s">
        <v>13</v>
      </c>
      <c r="B225" s="15">
        <f>B224/(B223*12)</f>
        <v>2645.2500607828833</v>
      </c>
      <c r="C225" s="15" t="s">
        <v>17</v>
      </c>
      <c r="D225" s="15">
        <f t="shared" ref="D225:M225" si="17">D224/(D223*12)</f>
        <v>2969.0195895522388</v>
      </c>
      <c r="E225" s="15">
        <f t="shared" si="17"/>
        <v>1959.7876016260163</v>
      </c>
      <c r="F225" s="15">
        <f t="shared" si="17"/>
        <v>3135.7189092762487</v>
      </c>
      <c r="G225" s="18">
        <v>0</v>
      </c>
      <c r="H225" s="15">
        <f t="shared" si="17"/>
        <v>2431.2604166666665</v>
      </c>
      <c r="I225" s="15">
        <f t="shared" si="17"/>
        <v>5063.816872427984</v>
      </c>
      <c r="J225" s="15">
        <f t="shared" si="17"/>
        <v>1442.1180555555557</v>
      </c>
      <c r="K225" s="15">
        <f t="shared" si="17"/>
        <v>729.97752808988764</v>
      </c>
      <c r="L225" s="15" t="s">
        <v>17</v>
      </c>
      <c r="M225" s="15">
        <f t="shared" si="17"/>
        <v>2311.049404761905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s="1" customFormat="1" ht="11.25" customHeight="1" x14ac:dyDescent="0.2">
      <c r="A226" s="25"/>
      <c r="B226" s="25"/>
      <c r="C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s="1" customFormat="1" ht="11.25" customHeight="1" x14ac:dyDescent="0.2">
      <c r="A227" s="9" t="s">
        <v>39</v>
      </c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s="1" customFormat="1" ht="11.25" customHeight="1" x14ac:dyDescent="0.2">
      <c r="A228" s="9" t="s">
        <v>8</v>
      </c>
      <c r="B228" s="15">
        <v>95</v>
      </c>
      <c r="C228" s="15" t="s">
        <v>17</v>
      </c>
      <c r="D228" s="18">
        <v>14</v>
      </c>
      <c r="E228" s="15">
        <v>5</v>
      </c>
      <c r="F228" s="18">
        <v>22</v>
      </c>
      <c r="G228" s="15" t="s">
        <v>17</v>
      </c>
      <c r="H228" s="18">
        <v>7</v>
      </c>
      <c r="I228" s="18">
        <v>6</v>
      </c>
      <c r="J228" s="18">
        <v>13</v>
      </c>
      <c r="K228" s="18">
        <v>4</v>
      </c>
      <c r="L228" s="18">
        <v>4</v>
      </c>
      <c r="M228" s="18">
        <v>18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s="1" customFormat="1" ht="11.25" customHeight="1" x14ac:dyDescent="0.2">
      <c r="A229" s="9" t="s">
        <v>10</v>
      </c>
      <c r="B229" s="15">
        <v>1106</v>
      </c>
      <c r="C229" s="15" t="s">
        <v>17</v>
      </c>
      <c r="D229" s="18">
        <v>106</v>
      </c>
      <c r="E229" s="15">
        <v>15</v>
      </c>
      <c r="F229" s="18">
        <v>233</v>
      </c>
      <c r="G229" s="15" t="s">
        <v>17</v>
      </c>
      <c r="H229" s="18">
        <v>29</v>
      </c>
      <c r="I229" s="18">
        <v>18</v>
      </c>
      <c r="J229" s="18">
        <v>339</v>
      </c>
      <c r="K229" s="18">
        <v>44</v>
      </c>
      <c r="L229" s="18">
        <v>13</v>
      </c>
      <c r="M229" s="18">
        <v>289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s="1" customFormat="1" ht="11.25" customHeight="1" x14ac:dyDescent="0.2">
      <c r="A230" s="9" t="s">
        <v>11</v>
      </c>
      <c r="B230" s="15">
        <v>29417689</v>
      </c>
      <c r="C230" s="15" t="s">
        <v>17</v>
      </c>
      <c r="D230" s="18">
        <v>3347893</v>
      </c>
      <c r="E230" s="15">
        <v>355862</v>
      </c>
      <c r="F230" s="18">
        <v>4073732</v>
      </c>
      <c r="G230" s="15" t="s">
        <v>17</v>
      </c>
      <c r="H230" s="18">
        <v>632096</v>
      </c>
      <c r="I230" s="18">
        <v>663368</v>
      </c>
      <c r="J230" s="18">
        <v>11658046</v>
      </c>
      <c r="K230" s="18">
        <v>291668</v>
      </c>
      <c r="L230" s="18">
        <v>347980</v>
      </c>
      <c r="M230" s="18">
        <v>7684758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s="1" customFormat="1" ht="11.25" customHeight="1" x14ac:dyDescent="0.2">
      <c r="A231" s="9" t="s">
        <v>13</v>
      </c>
      <c r="B231" s="15">
        <f>B230/(B229*12)</f>
        <v>2216.5226793248944</v>
      </c>
      <c r="C231" s="15" t="s">
        <v>17</v>
      </c>
      <c r="D231" s="15">
        <f t="shared" ref="D231:M231" si="18">D230/(D229*12)</f>
        <v>2631.991352201258</v>
      </c>
      <c r="E231" s="15">
        <f t="shared" si="18"/>
        <v>1977.0111111111112</v>
      </c>
      <c r="F231" s="15">
        <f t="shared" si="18"/>
        <v>1456.9856938483547</v>
      </c>
      <c r="G231" s="15" t="s">
        <v>17</v>
      </c>
      <c r="H231" s="15">
        <f t="shared" si="18"/>
        <v>1816.367816091954</v>
      </c>
      <c r="I231" s="15">
        <f t="shared" si="18"/>
        <v>3071.1481481481483</v>
      </c>
      <c r="J231" s="15">
        <f t="shared" si="18"/>
        <v>2865.7930186823992</v>
      </c>
      <c r="K231" s="15">
        <f t="shared" si="18"/>
        <v>552.40151515151513</v>
      </c>
      <c r="L231" s="15">
        <f t="shared" si="18"/>
        <v>2230.6410256410259</v>
      </c>
      <c r="M231" s="15">
        <f t="shared" si="18"/>
        <v>2215.9048442906574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s="1" customFormat="1" ht="11.25" customHeight="1" x14ac:dyDescent="0.2">
      <c r="A232" s="9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s="1" customFormat="1" ht="11.25" customHeight="1" x14ac:dyDescent="0.2">
      <c r="A233" s="9" t="s">
        <v>25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s="1" customFormat="1" ht="11.25" customHeight="1" x14ac:dyDescent="0.2">
      <c r="A234" s="9" t="s">
        <v>8</v>
      </c>
      <c r="B234" s="15">
        <v>158</v>
      </c>
      <c r="C234" s="15" t="s">
        <v>17</v>
      </c>
      <c r="D234" s="18">
        <v>19</v>
      </c>
      <c r="E234" s="18">
        <v>10</v>
      </c>
      <c r="F234" s="18">
        <v>37</v>
      </c>
      <c r="G234" s="15" t="s">
        <v>17</v>
      </c>
      <c r="H234" s="18">
        <v>9</v>
      </c>
      <c r="I234" s="18">
        <v>13</v>
      </c>
      <c r="J234" s="18">
        <v>14</v>
      </c>
      <c r="K234" s="18">
        <v>19</v>
      </c>
      <c r="L234" s="18">
        <v>4</v>
      </c>
      <c r="M234" s="18">
        <v>32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s="1" customFormat="1" ht="11.25" customHeight="1" x14ac:dyDescent="0.2">
      <c r="A235" s="9" t="s">
        <v>10</v>
      </c>
      <c r="B235" s="15">
        <v>2061</v>
      </c>
      <c r="C235" s="15" t="s">
        <v>17</v>
      </c>
      <c r="D235" s="18">
        <v>81</v>
      </c>
      <c r="E235" s="18">
        <v>345</v>
      </c>
      <c r="F235" s="18">
        <v>297</v>
      </c>
      <c r="G235" s="15" t="s">
        <v>17</v>
      </c>
      <c r="H235" s="18">
        <v>47</v>
      </c>
      <c r="I235" s="18">
        <v>115</v>
      </c>
      <c r="J235" s="18">
        <v>368</v>
      </c>
      <c r="K235" s="18">
        <v>234</v>
      </c>
      <c r="L235" s="18">
        <v>9</v>
      </c>
      <c r="M235" s="18">
        <v>529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s="1" customFormat="1" ht="11.25" customHeight="1" x14ac:dyDescent="0.2">
      <c r="A236" s="9" t="s">
        <v>11</v>
      </c>
      <c r="B236" s="15">
        <v>59007613</v>
      </c>
      <c r="C236" s="15" t="s">
        <v>17</v>
      </c>
      <c r="D236" s="18">
        <v>2144865</v>
      </c>
      <c r="E236" s="18">
        <v>14000397</v>
      </c>
      <c r="F236" s="18">
        <v>5492097</v>
      </c>
      <c r="G236" s="15" t="s">
        <v>17</v>
      </c>
      <c r="H236" s="18">
        <v>1525404</v>
      </c>
      <c r="I236" s="18">
        <v>6925081</v>
      </c>
      <c r="J236" s="18">
        <v>9763358</v>
      </c>
      <c r="K236" s="18">
        <v>2604629</v>
      </c>
      <c r="L236" s="18">
        <v>266317</v>
      </c>
      <c r="M236" s="18">
        <v>15094489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s="1" customFormat="1" ht="11.25" customHeight="1" x14ac:dyDescent="0.2">
      <c r="A237" s="9" t="s">
        <v>13</v>
      </c>
      <c r="B237" s="15">
        <f>B236/(B235*12)</f>
        <v>2385.8811661005984</v>
      </c>
      <c r="C237" s="15" t="s">
        <v>17</v>
      </c>
      <c r="D237" s="15">
        <f t="shared" ref="D237:M237" si="19">D236/(D235*12)</f>
        <v>2206.6512345679012</v>
      </c>
      <c r="E237" s="15">
        <f t="shared" si="19"/>
        <v>3381.7384057971012</v>
      </c>
      <c r="F237" s="15">
        <f t="shared" si="19"/>
        <v>1540.9924242424242</v>
      </c>
      <c r="G237" s="15" t="s">
        <v>17</v>
      </c>
      <c r="H237" s="15">
        <f t="shared" si="19"/>
        <v>2704.6170212765956</v>
      </c>
      <c r="I237" s="15">
        <f t="shared" si="19"/>
        <v>5018.1746376811598</v>
      </c>
      <c r="J237" s="15">
        <f t="shared" si="19"/>
        <v>2210.9053442028985</v>
      </c>
      <c r="K237" s="15">
        <f t="shared" si="19"/>
        <v>927.57443019943025</v>
      </c>
      <c r="L237" s="15">
        <f t="shared" si="19"/>
        <v>2465.8981481481483</v>
      </c>
      <c r="M237" s="15">
        <f t="shared" si="19"/>
        <v>2377.8338059231255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s="1" customFormat="1" ht="11.25" customHeight="1" x14ac:dyDescent="0.2">
      <c r="A238" s="25"/>
      <c r="B238" s="25"/>
      <c r="C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x14ac:dyDescent="0.2">
      <c r="A239" s="23" t="s">
        <v>57</v>
      </c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1"/>
    </row>
    <row r="240" spans="1:27" x14ac:dyDescent="0.2">
      <c r="A240" s="23" t="s">
        <v>74</v>
      </c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1"/>
    </row>
    <row r="243" spans="1:27" s="1" customFormat="1" ht="11.25" customHeight="1" x14ac:dyDescent="0.2">
      <c r="C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s="1" customFormat="1" ht="11.25" customHeight="1" x14ac:dyDescent="0.2">
      <c r="C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6" spans="1:27" s="1" customFormat="1" x14ac:dyDescent="0.2">
      <c r="A246" s="11"/>
      <c r="B246" s="12"/>
      <c r="C246" s="12"/>
      <c r="D246" s="12"/>
      <c r="E246" s="12"/>
      <c r="F246" s="12" t="s">
        <v>40</v>
      </c>
      <c r="G246" s="12"/>
      <c r="H246" s="12"/>
      <c r="I246" s="12"/>
      <c r="J246" s="12"/>
      <c r="K246" s="12"/>
      <c r="L246" s="12"/>
      <c r="M246" s="1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s="1" customFormat="1" x14ac:dyDescent="0.2">
      <c r="A247" s="11"/>
      <c r="B247" s="12"/>
      <c r="C247" s="12"/>
      <c r="D247" s="12"/>
      <c r="E247" s="12"/>
      <c r="F247" s="12" t="s">
        <v>60</v>
      </c>
      <c r="G247" s="12"/>
      <c r="H247" s="12" t="s">
        <v>44</v>
      </c>
      <c r="I247" s="12" t="s">
        <v>45</v>
      </c>
      <c r="J247" s="12" t="s">
        <v>47</v>
      </c>
      <c r="K247" s="12" t="s">
        <v>49</v>
      </c>
      <c r="L247" s="12"/>
      <c r="M247" s="1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s="6" customFormat="1" ht="13.5" thickBot="1" x14ac:dyDescent="0.25">
      <c r="A248" s="13" t="s">
        <v>59</v>
      </c>
      <c r="B248" s="14" t="s">
        <v>58</v>
      </c>
      <c r="C248" s="14" t="s">
        <v>69</v>
      </c>
      <c r="D248" s="14" t="s">
        <v>70</v>
      </c>
      <c r="E248" s="14" t="s">
        <v>71</v>
      </c>
      <c r="F248" s="14" t="s">
        <v>41</v>
      </c>
      <c r="G248" s="14" t="s">
        <v>42</v>
      </c>
      <c r="H248" s="14" t="s">
        <v>43</v>
      </c>
      <c r="I248" s="14" t="s">
        <v>46</v>
      </c>
      <c r="J248" s="14" t="s">
        <v>48</v>
      </c>
      <c r="K248" s="14" t="s">
        <v>50</v>
      </c>
      <c r="L248" s="14" t="s">
        <v>51</v>
      </c>
      <c r="M248" s="14" t="s">
        <v>36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s="1" customFormat="1" ht="13.5" thickTop="1" x14ac:dyDescent="0.2">
      <c r="A249" s="9"/>
      <c r="B249" s="10"/>
      <c r="C249" s="10"/>
      <c r="D249" s="9"/>
      <c r="E249" s="10"/>
      <c r="F249" s="9"/>
      <c r="G249" s="10"/>
      <c r="H249" s="10"/>
      <c r="I249" s="9"/>
      <c r="J249" s="10"/>
      <c r="K249" s="10"/>
      <c r="L249" s="10"/>
      <c r="M249" s="1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s="1" customFormat="1" ht="11.25" customHeight="1" x14ac:dyDescent="0.2">
      <c r="A250" s="16" t="s">
        <v>26</v>
      </c>
      <c r="B250" s="15" t="s">
        <v>28</v>
      </c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s="1" customFormat="1" ht="11.25" customHeight="1" x14ac:dyDescent="0.2">
      <c r="A251" s="9" t="s">
        <v>8</v>
      </c>
      <c r="B251" s="15">
        <v>82</v>
      </c>
      <c r="C251" s="18">
        <v>0</v>
      </c>
      <c r="D251" s="18">
        <v>8</v>
      </c>
      <c r="E251" s="15" t="s">
        <v>17</v>
      </c>
      <c r="F251" s="18">
        <v>11</v>
      </c>
      <c r="G251" s="15" t="s">
        <v>17</v>
      </c>
      <c r="H251" s="18">
        <v>6</v>
      </c>
      <c r="I251" s="15">
        <v>4</v>
      </c>
      <c r="J251" s="18">
        <v>7</v>
      </c>
      <c r="K251" s="18">
        <v>15</v>
      </c>
      <c r="L251" s="15" t="s">
        <v>17</v>
      </c>
      <c r="M251" s="18">
        <v>25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s="1" customFormat="1" x14ac:dyDescent="0.2">
      <c r="A252" s="9" t="s">
        <v>10</v>
      </c>
      <c r="B252" s="15">
        <v>716</v>
      </c>
      <c r="C252" s="18">
        <v>0</v>
      </c>
      <c r="D252" s="18">
        <v>23</v>
      </c>
      <c r="E252" s="15" t="s">
        <v>17</v>
      </c>
      <c r="F252" s="18">
        <v>85</v>
      </c>
      <c r="G252" s="15" t="s">
        <v>17</v>
      </c>
      <c r="H252" s="18">
        <v>17</v>
      </c>
      <c r="I252" s="15">
        <v>4</v>
      </c>
      <c r="J252" s="18">
        <v>201</v>
      </c>
      <c r="K252" s="18">
        <v>91</v>
      </c>
      <c r="L252" s="15" t="s">
        <v>17</v>
      </c>
      <c r="M252" s="18">
        <v>266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s="1" customFormat="1" x14ac:dyDescent="0.2">
      <c r="A253" s="9" t="s">
        <v>11</v>
      </c>
      <c r="B253" s="15">
        <v>20024837</v>
      </c>
      <c r="C253" s="18">
        <v>0</v>
      </c>
      <c r="D253" s="18">
        <v>546785</v>
      </c>
      <c r="E253" s="15" t="s">
        <v>17</v>
      </c>
      <c r="F253" s="18">
        <v>1838757</v>
      </c>
      <c r="G253" s="15" t="s">
        <v>17</v>
      </c>
      <c r="H253" s="18">
        <v>404272</v>
      </c>
      <c r="I253" s="15">
        <v>95653</v>
      </c>
      <c r="J253" s="18">
        <v>6671687</v>
      </c>
      <c r="K253" s="18">
        <v>846287</v>
      </c>
      <c r="L253" s="15" t="s">
        <v>17</v>
      </c>
      <c r="M253" s="18">
        <v>8851275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s="1" customFormat="1" x14ac:dyDescent="0.2">
      <c r="A254" s="9" t="s">
        <v>13</v>
      </c>
      <c r="B254" s="15">
        <f>B253/(B252*12)</f>
        <v>2330.6374534450651</v>
      </c>
      <c r="C254" s="15">
        <v>0</v>
      </c>
      <c r="D254" s="15">
        <f t="shared" ref="D254:M254" si="20">D253/(D252*12)</f>
        <v>1981.105072463768</v>
      </c>
      <c r="E254" s="15" t="s">
        <v>17</v>
      </c>
      <c r="F254" s="15">
        <f t="shared" si="20"/>
        <v>1802.7029411764706</v>
      </c>
      <c r="G254" s="15" t="s">
        <v>17</v>
      </c>
      <c r="H254" s="15">
        <f t="shared" si="20"/>
        <v>1981.7254901960785</v>
      </c>
      <c r="I254" s="15">
        <f t="shared" si="20"/>
        <v>1992.7708333333333</v>
      </c>
      <c r="J254" s="15">
        <f t="shared" si="20"/>
        <v>2766.0393864013267</v>
      </c>
      <c r="K254" s="15">
        <f t="shared" si="20"/>
        <v>774.98809523809518</v>
      </c>
      <c r="L254" s="15" t="s">
        <v>17</v>
      </c>
      <c r="M254" s="15">
        <f t="shared" si="20"/>
        <v>2772.9558270676694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s="1" customFormat="1" x14ac:dyDescent="0.2">
      <c r="A255" s="9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s="1" customFormat="1" x14ac:dyDescent="0.2">
      <c r="A256" s="9" t="s">
        <v>27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s="1" customFormat="1" x14ac:dyDescent="0.2">
      <c r="A257" s="9" t="s">
        <v>8</v>
      </c>
      <c r="B257" s="15">
        <f>+C257+D257+E257+F257+G257+H257+I257+J257+K257+L257+M257</f>
        <v>894</v>
      </c>
      <c r="C257" s="18">
        <v>5</v>
      </c>
      <c r="D257" s="18">
        <v>84</v>
      </c>
      <c r="E257" s="18">
        <v>17</v>
      </c>
      <c r="F257" s="18">
        <v>183</v>
      </c>
      <c r="G257" s="18">
        <v>20</v>
      </c>
      <c r="H257" s="18">
        <v>161</v>
      </c>
      <c r="I257" s="18">
        <v>174</v>
      </c>
      <c r="J257" s="18">
        <v>53</v>
      </c>
      <c r="K257" s="18">
        <v>125</v>
      </c>
      <c r="L257" s="18">
        <v>38</v>
      </c>
      <c r="M257" s="18">
        <v>34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s="1" customFormat="1" x14ac:dyDescent="0.2">
      <c r="A258" s="9" t="s">
        <v>10</v>
      </c>
      <c r="B258" s="15">
        <f>+C258+D258+E258+F258+G258+H258+I258+J258+K258+L258+M258</f>
        <v>12577</v>
      </c>
      <c r="C258" s="18">
        <v>23</v>
      </c>
      <c r="D258" s="18">
        <v>480</v>
      </c>
      <c r="E258" s="18">
        <v>400</v>
      </c>
      <c r="F258" s="18">
        <v>2118</v>
      </c>
      <c r="G258" s="18">
        <v>137</v>
      </c>
      <c r="H258" s="18">
        <v>782</v>
      </c>
      <c r="I258" s="18">
        <v>631</v>
      </c>
      <c r="J258" s="18">
        <v>694</v>
      </c>
      <c r="K258" s="18">
        <v>5682</v>
      </c>
      <c r="L258" s="18">
        <v>364</v>
      </c>
      <c r="M258" s="18">
        <v>1266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s="1" customFormat="1" x14ac:dyDescent="0.2">
      <c r="A259" s="9" t="s">
        <v>11</v>
      </c>
      <c r="B259" s="15">
        <f>+C259+D259+E259+F259+G259+H259+I259+J259+K259+L259+M259</f>
        <v>410831254</v>
      </c>
      <c r="C259" s="18">
        <v>2454033</v>
      </c>
      <c r="D259" s="18">
        <v>20512471</v>
      </c>
      <c r="E259" s="18">
        <v>22409055</v>
      </c>
      <c r="F259" s="18">
        <v>53154174</v>
      </c>
      <c r="G259" s="18">
        <v>6139628</v>
      </c>
      <c r="H259" s="18">
        <v>37422848</v>
      </c>
      <c r="I259" s="18">
        <v>29422413</v>
      </c>
      <c r="J259" s="18">
        <v>31893914</v>
      </c>
      <c r="K259" s="18">
        <v>140691829</v>
      </c>
      <c r="L259" s="18">
        <v>13566995</v>
      </c>
      <c r="M259" s="18">
        <v>53163894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s="1" customFormat="1" x14ac:dyDescent="0.2">
      <c r="A260" s="9" t="s">
        <v>13</v>
      </c>
      <c r="B260" s="15">
        <f>B259/(B258*12)</f>
        <v>2722.1068484800298</v>
      </c>
      <c r="C260" s="15">
        <f t="shared" ref="C260:M260" si="21">C259/(C258*12)</f>
        <v>8891.423913043478</v>
      </c>
      <c r="D260" s="15">
        <f t="shared" si="21"/>
        <v>3561.1928819444443</v>
      </c>
      <c r="E260" s="15">
        <f t="shared" si="21"/>
        <v>4668.5531250000004</v>
      </c>
      <c r="F260" s="15">
        <f t="shared" si="21"/>
        <v>2091.3666194523134</v>
      </c>
      <c r="G260" s="15">
        <f t="shared" si="21"/>
        <v>3734.5669099756692</v>
      </c>
      <c r="H260" s="15">
        <f t="shared" si="21"/>
        <v>3987.942028985507</v>
      </c>
      <c r="I260" s="15">
        <f t="shared" si="21"/>
        <v>3885.6858161648179</v>
      </c>
      <c r="J260" s="15">
        <f t="shared" si="21"/>
        <v>3829.7207012487993</v>
      </c>
      <c r="K260" s="15">
        <f t="shared" si="21"/>
        <v>2063.4141294145252</v>
      </c>
      <c r="L260" s="15">
        <f t="shared" si="21"/>
        <v>3105.9970238095239</v>
      </c>
      <c r="M260" s="15">
        <f t="shared" si="21"/>
        <v>3499.4664296998421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s="1" customFormat="1" x14ac:dyDescent="0.2">
      <c r="A261" s="9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s="1" customFormat="1" x14ac:dyDescent="0.2">
      <c r="A262" s="9" t="s">
        <v>29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s="1" customFormat="1" x14ac:dyDescent="0.2">
      <c r="A263" s="9" t="s">
        <v>8</v>
      </c>
      <c r="B263" s="15">
        <v>82</v>
      </c>
      <c r="C263" s="18">
        <v>0</v>
      </c>
      <c r="D263" s="18">
        <v>19</v>
      </c>
      <c r="E263" s="15" t="s">
        <v>17</v>
      </c>
      <c r="F263" s="18">
        <v>13</v>
      </c>
      <c r="G263" s="18">
        <v>0</v>
      </c>
      <c r="H263" s="18">
        <v>8</v>
      </c>
      <c r="I263" s="18">
        <v>6</v>
      </c>
      <c r="J263" s="18">
        <v>3</v>
      </c>
      <c r="K263" s="18">
        <v>6</v>
      </c>
      <c r="L263" s="15" t="s">
        <v>17</v>
      </c>
      <c r="M263" s="18">
        <v>21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s="1" customFormat="1" x14ac:dyDescent="0.2">
      <c r="A264" s="9" t="s">
        <v>10</v>
      </c>
      <c r="B264" s="15">
        <v>535</v>
      </c>
      <c r="C264" s="18">
        <v>0</v>
      </c>
      <c r="D264" s="18">
        <v>55</v>
      </c>
      <c r="E264" s="15" t="s">
        <v>17</v>
      </c>
      <c r="F264" s="18">
        <v>124</v>
      </c>
      <c r="G264" s="18">
        <v>0</v>
      </c>
      <c r="H264" s="18">
        <v>22</v>
      </c>
      <c r="I264" s="18">
        <v>7</v>
      </c>
      <c r="J264" s="18">
        <v>60</v>
      </c>
      <c r="K264" s="18">
        <v>44</v>
      </c>
      <c r="L264" s="15" t="s">
        <v>17</v>
      </c>
      <c r="M264" s="18">
        <v>187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s="1" customFormat="1" x14ac:dyDescent="0.2">
      <c r="A265" s="9" t="s">
        <v>11</v>
      </c>
      <c r="B265" s="15">
        <v>12702059</v>
      </c>
      <c r="C265" s="18">
        <v>0</v>
      </c>
      <c r="D265" s="18">
        <v>1294608</v>
      </c>
      <c r="E265" s="15" t="s">
        <v>17</v>
      </c>
      <c r="F265" s="18">
        <v>2360762</v>
      </c>
      <c r="G265" s="18">
        <v>0</v>
      </c>
      <c r="H265" s="18">
        <v>441909</v>
      </c>
      <c r="I265" s="18">
        <v>176216</v>
      </c>
      <c r="J265" s="18">
        <v>1081743</v>
      </c>
      <c r="K265" s="18">
        <v>338577</v>
      </c>
      <c r="L265" s="15" t="s">
        <v>17</v>
      </c>
      <c r="M265" s="18">
        <v>5984591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s="1" customFormat="1" x14ac:dyDescent="0.2">
      <c r="A266" s="9" t="s">
        <v>13</v>
      </c>
      <c r="B266" s="15">
        <f>B265/(B264*12)</f>
        <v>1978.513862928349</v>
      </c>
      <c r="C266" s="19">
        <v>0</v>
      </c>
      <c r="D266" s="15">
        <f>D265/(D264*12)</f>
        <v>1961.5272727272727</v>
      </c>
      <c r="E266" s="15" t="s">
        <v>17</v>
      </c>
      <c r="F266" s="15">
        <f>F265/(F264*12)</f>
        <v>1586.5336021505377</v>
      </c>
      <c r="G266" s="19">
        <v>0</v>
      </c>
      <c r="H266" s="15">
        <f t="shared" ref="H266:M266" si="22">H265/(H264*12)</f>
        <v>1673.8977272727273</v>
      </c>
      <c r="I266" s="15">
        <f t="shared" si="22"/>
        <v>2097.8095238095239</v>
      </c>
      <c r="J266" s="15">
        <f t="shared" si="22"/>
        <v>1502.4208333333333</v>
      </c>
      <c r="K266" s="15">
        <f t="shared" si="22"/>
        <v>641.24431818181813</v>
      </c>
      <c r="L266" s="15" t="s">
        <v>17</v>
      </c>
      <c r="M266" s="15">
        <f t="shared" si="22"/>
        <v>2666.9300356506237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s="1" customFormat="1" x14ac:dyDescent="0.2">
      <c r="A267" s="9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s="1" customFormat="1" x14ac:dyDescent="0.2">
      <c r="A268" s="9" t="s">
        <v>30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s="1" customFormat="1" x14ac:dyDescent="0.2">
      <c r="A269" s="9" t="s">
        <v>8</v>
      </c>
      <c r="B269" s="15">
        <f>+C269+D269+E269+F269+G269+H269+I269+J269+K269+L269+M269</f>
        <v>401</v>
      </c>
      <c r="C269" s="18">
        <v>8</v>
      </c>
      <c r="D269" s="18">
        <v>19</v>
      </c>
      <c r="E269" s="18">
        <v>12</v>
      </c>
      <c r="F269" s="18">
        <v>93</v>
      </c>
      <c r="G269" s="18">
        <v>5</v>
      </c>
      <c r="H269" s="18">
        <v>41</v>
      </c>
      <c r="I269" s="18">
        <v>33</v>
      </c>
      <c r="J269" s="18">
        <v>57</v>
      </c>
      <c r="K269" s="18">
        <v>33</v>
      </c>
      <c r="L269" s="18">
        <v>40</v>
      </c>
      <c r="M269" s="18">
        <v>60</v>
      </c>
    </row>
    <row r="270" spans="1:27" s="1" customFormat="1" x14ac:dyDescent="0.2">
      <c r="A270" s="9" t="s">
        <v>10</v>
      </c>
      <c r="B270" s="15">
        <f>+C270+D270+E270+F270+G270+H270+I270+J270+K270+L270+M270</f>
        <v>6124</v>
      </c>
      <c r="C270" s="18">
        <v>89</v>
      </c>
      <c r="D270" s="18">
        <v>135</v>
      </c>
      <c r="E270" s="18">
        <v>240</v>
      </c>
      <c r="F270" s="18">
        <v>1524</v>
      </c>
      <c r="G270" s="18">
        <v>51</v>
      </c>
      <c r="H270" s="18">
        <v>250</v>
      </c>
      <c r="I270" s="18">
        <v>412</v>
      </c>
      <c r="J270" s="18">
        <v>943</v>
      </c>
      <c r="K270" s="18">
        <v>570</v>
      </c>
      <c r="L270" s="18">
        <v>269</v>
      </c>
      <c r="M270" s="18">
        <v>1641</v>
      </c>
    </row>
    <row r="271" spans="1:27" s="1" customFormat="1" x14ac:dyDescent="0.2">
      <c r="A271" s="9" t="s">
        <v>11</v>
      </c>
      <c r="B271" s="15">
        <f>+C271+D271+E271+F271+G271+H271+I271+J271+K271+L271+M271</f>
        <v>194253346</v>
      </c>
      <c r="C271" s="18">
        <v>6380500</v>
      </c>
      <c r="D271" s="18">
        <v>5846371</v>
      </c>
      <c r="E271" s="18">
        <v>12288902</v>
      </c>
      <c r="F271" s="18">
        <v>48512831</v>
      </c>
      <c r="G271" s="18">
        <v>1013668</v>
      </c>
      <c r="H271" s="18">
        <v>6926368</v>
      </c>
      <c r="I271" s="18">
        <v>12521638</v>
      </c>
      <c r="J271" s="18">
        <v>28035809</v>
      </c>
      <c r="K271" s="18">
        <v>6367332</v>
      </c>
      <c r="L271" s="18">
        <v>7480686</v>
      </c>
      <c r="M271" s="18">
        <v>58879241</v>
      </c>
    </row>
    <row r="272" spans="1:27" s="1" customFormat="1" x14ac:dyDescent="0.2">
      <c r="A272" s="9" t="s">
        <v>13</v>
      </c>
      <c r="B272" s="15">
        <f>B271/(B270*12)</f>
        <v>2643.3342314391466</v>
      </c>
      <c r="C272" s="15">
        <f t="shared" ref="C272:M272" si="23">C271/(C270*12)</f>
        <v>5974.2509363295876</v>
      </c>
      <c r="D272" s="15">
        <f t="shared" si="23"/>
        <v>3608.8709876543212</v>
      </c>
      <c r="E272" s="15">
        <f t="shared" si="23"/>
        <v>4266.9798611111109</v>
      </c>
      <c r="F272" s="15">
        <f t="shared" si="23"/>
        <v>2652.7138560804901</v>
      </c>
      <c r="G272" s="15">
        <f t="shared" si="23"/>
        <v>1656.3202614379086</v>
      </c>
      <c r="H272" s="15">
        <f t="shared" si="23"/>
        <v>2308.7893333333332</v>
      </c>
      <c r="I272" s="15">
        <f t="shared" si="23"/>
        <v>2532.6937702265373</v>
      </c>
      <c r="J272" s="15">
        <f t="shared" si="23"/>
        <v>2477.537027218098</v>
      </c>
      <c r="K272" s="15">
        <f t="shared" si="23"/>
        <v>930.8964912280702</v>
      </c>
      <c r="L272" s="15">
        <f t="shared" si="23"/>
        <v>2317.4368029739776</v>
      </c>
      <c r="M272" s="15">
        <f t="shared" si="23"/>
        <v>2990.0081759089985</v>
      </c>
    </row>
    <row r="273" spans="1:13" s="1" customFormat="1" ht="11.25" x14ac:dyDescent="0.2">
      <c r="A273" s="25"/>
      <c r="B273" s="25"/>
    </row>
    <row r="274" spans="1:13" s="1" customFormat="1" x14ac:dyDescent="0.2">
      <c r="A274" s="9" t="s">
        <v>31</v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s="1" customFormat="1" x14ac:dyDescent="0.2">
      <c r="A275" s="9" t="s">
        <v>8</v>
      </c>
      <c r="B275" s="15">
        <v>247</v>
      </c>
      <c r="C275" s="15" t="s">
        <v>17</v>
      </c>
      <c r="D275" s="18">
        <v>20</v>
      </c>
      <c r="E275" s="18">
        <v>10</v>
      </c>
      <c r="F275" s="18">
        <v>56</v>
      </c>
      <c r="G275" s="15">
        <v>7</v>
      </c>
      <c r="H275" s="18">
        <v>18</v>
      </c>
      <c r="I275" s="18">
        <v>33</v>
      </c>
      <c r="J275" s="18">
        <v>26</v>
      </c>
      <c r="K275" s="18">
        <v>26</v>
      </c>
      <c r="L275" s="15" t="s">
        <v>17</v>
      </c>
      <c r="M275" s="18">
        <v>37</v>
      </c>
    </row>
    <row r="276" spans="1:13" s="1" customFormat="1" x14ac:dyDescent="0.2">
      <c r="A276" s="9" t="s">
        <v>10</v>
      </c>
      <c r="B276" s="15">
        <v>3643</v>
      </c>
      <c r="C276" s="15" t="s">
        <v>17</v>
      </c>
      <c r="D276" s="18">
        <v>93</v>
      </c>
      <c r="E276" s="18">
        <v>84</v>
      </c>
      <c r="F276" s="18">
        <v>991</v>
      </c>
      <c r="G276" s="15">
        <v>55</v>
      </c>
      <c r="H276" s="18">
        <v>93</v>
      </c>
      <c r="I276" s="18">
        <v>237</v>
      </c>
      <c r="J276" s="18">
        <v>445</v>
      </c>
      <c r="K276" s="18">
        <v>432</v>
      </c>
      <c r="L276" s="15" t="s">
        <v>17</v>
      </c>
      <c r="M276" s="18">
        <v>1140</v>
      </c>
    </row>
    <row r="277" spans="1:13" s="1" customFormat="1" x14ac:dyDescent="0.2">
      <c r="A277" s="9" t="s">
        <v>11</v>
      </c>
      <c r="B277" s="15">
        <v>102799237</v>
      </c>
      <c r="C277" s="15" t="s">
        <v>17</v>
      </c>
      <c r="D277" s="18">
        <v>2314310</v>
      </c>
      <c r="E277" s="18">
        <v>1733390</v>
      </c>
      <c r="F277" s="18">
        <v>27916618</v>
      </c>
      <c r="G277" s="15">
        <v>1130149</v>
      </c>
      <c r="H277" s="18">
        <v>2747731</v>
      </c>
      <c r="I277" s="18">
        <v>6784530</v>
      </c>
      <c r="J277" s="18">
        <v>14498107</v>
      </c>
      <c r="K277" s="18">
        <v>4855564</v>
      </c>
      <c r="L277" s="15" t="s">
        <v>17</v>
      </c>
      <c r="M277" s="18">
        <v>38449117</v>
      </c>
    </row>
    <row r="278" spans="1:13" s="1" customFormat="1" x14ac:dyDescent="0.2">
      <c r="A278" s="9" t="s">
        <v>13</v>
      </c>
      <c r="B278" s="15">
        <f>B277/(B276*12)</f>
        <v>2351.5243160398941</v>
      </c>
      <c r="C278" s="15" t="s">
        <v>17</v>
      </c>
      <c r="D278" s="15">
        <f t="shared" ref="D278:M278" si="24">D277/(D276*12)</f>
        <v>2073.7544802867383</v>
      </c>
      <c r="E278" s="15">
        <f t="shared" si="24"/>
        <v>1719.6329365079366</v>
      </c>
      <c r="F278" s="15">
        <f t="shared" si="24"/>
        <v>2347.512445341406</v>
      </c>
      <c r="G278" s="15">
        <f t="shared" si="24"/>
        <v>1712.3469696969696</v>
      </c>
      <c r="H278" s="15">
        <f t="shared" si="24"/>
        <v>2462.1245519713261</v>
      </c>
      <c r="I278" s="15">
        <f t="shared" si="24"/>
        <v>2385.5590717299579</v>
      </c>
      <c r="J278" s="15">
        <f t="shared" si="24"/>
        <v>2715.001310861423</v>
      </c>
      <c r="K278" s="15">
        <f t="shared" si="24"/>
        <v>936.64429012345681</v>
      </c>
      <c r="L278" s="15" t="s">
        <v>17</v>
      </c>
      <c r="M278" s="15">
        <f t="shared" si="24"/>
        <v>2810.6079678362571</v>
      </c>
    </row>
    <row r="279" spans="1:13" s="1" customFormat="1" x14ac:dyDescent="0.2">
      <c r="A279" s="9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s="1" customFormat="1" x14ac:dyDescent="0.2">
      <c r="A280" s="9" t="s">
        <v>32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s="1" customFormat="1" x14ac:dyDescent="0.2">
      <c r="A281" s="9" t="s">
        <v>8</v>
      </c>
      <c r="B281" s="15">
        <f>+C281+D281+E281+F281+G281+H281+I281+J281+K281+L281+M281</f>
        <v>332</v>
      </c>
      <c r="C281" s="18">
        <v>37</v>
      </c>
      <c r="D281" s="18">
        <v>40</v>
      </c>
      <c r="E281" s="15">
        <v>6</v>
      </c>
      <c r="F281" s="18">
        <v>81</v>
      </c>
      <c r="G281" s="15">
        <v>5</v>
      </c>
      <c r="H281" s="18">
        <v>31</v>
      </c>
      <c r="I281" s="18">
        <v>25</v>
      </c>
      <c r="J281" s="18">
        <v>35</v>
      </c>
      <c r="K281" s="18">
        <v>15</v>
      </c>
      <c r="L281" s="18">
        <v>20</v>
      </c>
      <c r="M281" s="18">
        <v>37</v>
      </c>
    </row>
    <row r="282" spans="1:13" s="1" customFormat="1" x14ac:dyDescent="0.2">
      <c r="A282" s="9" t="s">
        <v>10</v>
      </c>
      <c r="B282" s="15">
        <f>+C282+D282+E282+F282+G282+H282+I282+J282+K282+L282+M282</f>
        <v>4356</v>
      </c>
      <c r="C282" s="18">
        <v>648</v>
      </c>
      <c r="D282" s="18">
        <v>191</v>
      </c>
      <c r="E282" s="15">
        <v>31</v>
      </c>
      <c r="F282" s="18">
        <v>1147</v>
      </c>
      <c r="G282" s="15">
        <v>185</v>
      </c>
      <c r="H282" s="18">
        <v>127</v>
      </c>
      <c r="I282" s="18">
        <v>139</v>
      </c>
      <c r="J282" s="18">
        <v>234</v>
      </c>
      <c r="K282" s="18">
        <v>277</v>
      </c>
      <c r="L282" s="18">
        <v>129</v>
      </c>
      <c r="M282" s="18">
        <v>1248</v>
      </c>
    </row>
    <row r="283" spans="1:13" s="1" customFormat="1" x14ac:dyDescent="0.2">
      <c r="A283" s="9" t="s">
        <v>11</v>
      </c>
      <c r="B283" s="15">
        <f>+C283+D283+E283+F283+G283+H283+I283+J283+K283+L283+M283</f>
        <v>170668514</v>
      </c>
      <c r="C283" s="18">
        <v>44129926</v>
      </c>
      <c r="D283" s="18">
        <v>7778401</v>
      </c>
      <c r="E283" s="15">
        <v>845067</v>
      </c>
      <c r="F283" s="18">
        <v>45102428</v>
      </c>
      <c r="G283" s="15">
        <v>6917977</v>
      </c>
      <c r="H283" s="18">
        <v>4536215</v>
      </c>
      <c r="I283" s="18">
        <v>6813377</v>
      </c>
      <c r="J283" s="18">
        <v>6686286</v>
      </c>
      <c r="K283" s="18">
        <v>3419068</v>
      </c>
      <c r="L283" s="18">
        <v>4621173</v>
      </c>
      <c r="M283" s="18">
        <v>39818596</v>
      </c>
    </row>
    <row r="284" spans="1:13" s="1" customFormat="1" x14ac:dyDescent="0.2">
      <c r="A284" s="9" t="s">
        <v>13</v>
      </c>
      <c r="B284" s="15">
        <f>B283/(B282*12)</f>
        <v>3265.0083027242117</v>
      </c>
      <c r="C284" s="15">
        <f t="shared" ref="C284:M284" si="25">C283/(C282*12)</f>
        <v>5675.1448045267489</v>
      </c>
      <c r="D284" s="15">
        <f t="shared" si="25"/>
        <v>3393.7177137870854</v>
      </c>
      <c r="E284" s="15">
        <f t="shared" si="25"/>
        <v>2271.6854838709678</v>
      </c>
      <c r="F284" s="15">
        <f t="shared" si="25"/>
        <v>3276.8401627433886</v>
      </c>
      <c r="G284" s="15">
        <f t="shared" si="25"/>
        <v>3116.205855855856</v>
      </c>
      <c r="H284" s="15">
        <f t="shared" si="25"/>
        <v>2976.5190288713911</v>
      </c>
      <c r="I284" s="15">
        <f t="shared" si="25"/>
        <v>4084.7583932853718</v>
      </c>
      <c r="J284" s="15">
        <f t="shared" si="25"/>
        <v>2381.1559829059829</v>
      </c>
      <c r="K284" s="15">
        <f t="shared" si="25"/>
        <v>1028.6004813477737</v>
      </c>
      <c r="L284" s="15">
        <f t="shared" si="25"/>
        <v>2985.2538759689924</v>
      </c>
      <c r="M284" s="15">
        <f t="shared" si="25"/>
        <v>2658.82719017094</v>
      </c>
    </row>
    <row r="285" spans="1:13" s="1" customFormat="1" x14ac:dyDescent="0.2">
      <c r="A285" s="9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</row>
    <row r="286" spans="1:13" s="1" customFormat="1" x14ac:dyDescent="0.2">
      <c r="A286" s="9" t="s">
        <v>56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</row>
    <row r="287" spans="1:13" s="1" customFormat="1" x14ac:dyDescent="0.2">
      <c r="A287" s="9" t="s">
        <v>8</v>
      </c>
      <c r="B287" s="15">
        <v>124</v>
      </c>
      <c r="C287" s="18">
        <v>0</v>
      </c>
      <c r="D287" s="18">
        <v>31</v>
      </c>
      <c r="E287" s="18">
        <v>4</v>
      </c>
      <c r="F287" s="18">
        <v>19</v>
      </c>
      <c r="G287" s="15" t="s">
        <v>17</v>
      </c>
      <c r="H287" s="18">
        <v>8</v>
      </c>
      <c r="I287" s="18">
        <v>19</v>
      </c>
      <c r="J287" s="18">
        <v>16</v>
      </c>
      <c r="K287" s="18">
        <v>10</v>
      </c>
      <c r="L287" s="15" t="s">
        <v>17</v>
      </c>
      <c r="M287" s="18">
        <v>12</v>
      </c>
    </row>
    <row r="288" spans="1:13" s="1" customFormat="1" x14ac:dyDescent="0.2">
      <c r="A288" s="9" t="s">
        <v>10</v>
      </c>
      <c r="B288" s="15">
        <v>1969</v>
      </c>
      <c r="C288" s="18">
        <v>0</v>
      </c>
      <c r="D288" s="18">
        <v>74</v>
      </c>
      <c r="E288" s="18">
        <v>25</v>
      </c>
      <c r="F288" s="18">
        <v>227</v>
      </c>
      <c r="G288" s="15" t="s">
        <v>17</v>
      </c>
      <c r="H288" s="18">
        <v>33</v>
      </c>
      <c r="I288" s="18">
        <v>98</v>
      </c>
      <c r="J288" s="18">
        <v>171</v>
      </c>
      <c r="K288" s="18">
        <v>123</v>
      </c>
      <c r="L288" s="15" t="s">
        <v>17</v>
      </c>
      <c r="M288" s="18">
        <v>1179</v>
      </c>
    </row>
    <row r="289" spans="1:14" s="1" customFormat="1" x14ac:dyDescent="0.2">
      <c r="A289" s="9" t="s">
        <v>11</v>
      </c>
      <c r="B289" s="15">
        <v>61517484</v>
      </c>
      <c r="C289" s="18">
        <v>0</v>
      </c>
      <c r="D289" s="18">
        <v>1819868</v>
      </c>
      <c r="E289" s="18">
        <v>318078</v>
      </c>
      <c r="F289" s="18">
        <v>7172206</v>
      </c>
      <c r="G289" s="15" t="s">
        <v>17</v>
      </c>
      <c r="H289" s="18">
        <v>1021357</v>
      </c>
      <c r="I289" s="18">
        <v>2414214</v>
      </c>
      <c r="J289" s="18">
        <v>5939226</v>
      </c>
      <c r="K289" s="18">
        <v>1333293</v>
      </c>
      <c r="L289" s="15" t="s">
        <v>17</v>
      </c>
      <c r="M289" s="18">
        <v>40428628</v>
      </c>
    </row>
    <row r="290" spans="1:14" s="1" customFormat="1" x14ac:dyDescent="0.2">
      <c r="A290" s="9" t="s">
        <v>13</v>
      </c>
      <c r="B290" s="15">
        <f>B289/(B288*12)</f>
        <v>2603.5840528186895</v>
      </c>
      <c r="C290" s="15">
        <v>0</v>
      </c>
      <c r="D290" s="15">
        <f t="shared" ref="D290:M290" si="26">D289/(D288*12)</f>
        <v>2049.400900900901</v>
      </c>
      <c r="E290" s="15">
        <f>E289/(E288*12)</f>
        <v>1060.26</v>
      </c>
      <c r="F290" s="15">
        <f t="shared" si="26"/>
        <v>2632.9684287812042</v>
      </c>
      <c r="G290" s="15" t="s">
        <v>17</v>
      </c>
      <c r="H290" s="15">
        <f t="shared" si="26"/>
        <v>2579.1843434343436</v>
      </c>
      <c r="I290" s="15">
        <f t="shared" si="26"/>
        <v>2052.9030612244896</v>
      </c>
      <c r="J290" s="15">
        <f t="shared" si="26"/>
        <v>2894.3596491228072</v>
      </c>
      <c r="K290" s="15">
        <f t="shared" si="26"/>
        <v>903.31504065040656</v>
      </c>
      <c r="L290" s="15" t="s">
        <v>17</v>
      </c>
      <c r="M290" s="15">
        <f t="shared" si="26"/>
        <v>2857.5507492225051</v>
      </c>
    </row>
    <row r="291" spans="1:14" s="1" customFormat="1" x14ac:dyDescent="0.2">
      <c r="A291" s="9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</row>
    <row r="292" spans="1:14" x14ac:dyDescent="0.2">
      <c r="A292" s="23" t="s">
        <v>57</v>
      </c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1"/>
    </row>
    <row r="293" spans="1:14" x14ac:dyDescent="0.2">
      <c r="A293" s="23" t="s">
        <v>74</v>
      </c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1"/>
    </row>
    <row r="298" spans="1:14" x14ac:dyDescent="0.2">
      <c r="A298" s="11"/>
      <c r="B298" s="12"/>
      <c r="C298" s="12"/>
      <c r="D298" s="12"/>
      <c r="E298" s="12"/>
      <c r="F298" s="12" t="s">
        <v>40</v>
      </c>
      <c r="G298" s="12"/>
      <c r="H298" s="12"/>
      <c r="I298" s="12"/>
      <c r="J298" s="12"/>
      <c r="K298" s="12"/>
      <c r="L298" s="12"/>
      <c r="M298" s="12"/>
    </row>
    <row r="299" spans="1:14" x14ac:dyDescent="0.2">
      <c r="A299" s="11"/>
      <c r="B299" s="12"/>
      <c r="C299" s="12"/>
      <c r="D299" s="12"/>
      <c r="E299" s="12"/>
      <c r="F299" s="12" t="s">
        <v>60</v>
      </c>
      <c r="G299" s="12"/>
      <c r="H299" s="12" t="s">
        <v>44</v>
      </c>
      <c r="I299" s="12" t="s">
        <v>45</v>
      </c>
      <c r="J299" s="12" t="s">
        <v>47</v>
      </c>
      <c r="K299" s="12" t="s">
        <v>49</v>
      </c>
      <c r="L299" s="12"/>
      <c r="M299" s="12"/>
    </row>
    <row r="300" spans="1:14" s="8" customFormat="1" ht="13.5" thickBot="1" x14ac:dyDescent="0.25">
      <c r="A300" s="13" t="s">
        <v>59</v>
      </c>
      <c r="B300" s="14" t="s">
        <v>58</v>
      </c>
      <c r="C300" s="14" t="s">
        <v>69</v>
      </c>
      <c r="D300" s="14" t="s">
        <v>70</v>
      </c>
      <c r="E300" s="14" t="s">
        <v>71</v>
      </c>
      <c r="F300" s="14" t="s">
        <v>41</v>
      </c>
      <c r="G300" s="14" t="s">
        <v>42</v>
      </c>
      <c r="H300" s="14" t="s">
        <v>43</v>
      </c>
      <c r="I300" s="14" t="s">
        <v>46</v>
      </c>
      <c r="J300" s="14" t="s">
        <v>48</v>
      </c>
      <c r="K300" s="14" t="s">
        <v>50</v>
      </c>
      <c r="L300" s="14" t="s">
        <v>51</v>
      </c>
      <c r="M300" s="14" t="s">
        <v>36</v>
      </c>
    </row>
    <row r="301" spans="1:14" ht="13.5" thickTop="1" x14ac:dyDescent="0.2">
      <c r="A301" s="9"/>
      <c r="B301" s="10"/>
      <c r="C301" s="10"/>
      <c r="D301" s="9"/>
      <c r="E301" s="10"/>
      <c r="F301" s="9"/>
      <c r="G301" s="10"/>
      <c r="H301" s="10"/>
      <c r="I301" s="9"/>
      <c r="J301" s="10"/>
      <c r="K301" s="10"/>
      <c r="L301" s="10"/>
      <c r="M301" s="10"/>
    </row>
    <row r="302" spans="1:14" s="1" customFormat="1" x14ac:dyDescent="0.2">
      <c r="A302" s="9" t="s">
        <v>62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</row>
    <row r="303" spans="1:14" s="1" customFormat="1" x14ac:dyDescent="0.2">
      <c r="A303" s="9" t="s">
        <v>8</v>
      </c>
      <c r="B303" s="15">
        <f>24+21</f>
        <v>45</v>
      </c>
      <c r="C303" s="15" t="s">
        <v>17</v>
      </c>
      <c r="D303" s="15" t="s">
        <v>17</v>
      </c>
      <c r="E303" s="15">
        <v>4</v>
      </c>
      <c r="F303" s="18">
        <v>18</v>
      </c>
      <c r="G303" s="15">
        <v>0</v>
      </c>
      <c r="H303" s="18">
        <v>0</v>
      </c>
      <c r="I303" s="15">
        <v>3</v>
      </c>
      <c r="J303" s="15">
        <v>5</v>
      </c>
      <c r="K303" s="18">
        <v>0</v>
      </c>
      <c r="L303" s="18">
        <v>3</v>
      </c>
      <c r="M303" s="18">
        <v>8</v>
      </c>
    </row>
    <row r="304" spans="1:14" s="1" customFormat="1" x14ac:dyDescent="0.2">
      <c r="A304" s="9" t="s">
        <v>10</v>
      </c>
      <c r="B304" s="15">
        <f>404+197</f>
        <v>601</v>
      </c>
      <c r="C304" s="15" t="s">
        <v>17</v>
      </c>
      <c r="D304" s="15" t="s">
        <v>17</v>
      </c>
      <c r="E304" s="15">
        <f>83+66</f>
        <v>149</v>
      </c>
      <c r="F304" s="18">
        <f>226+41</f>
        <v>267</v>
      </c>
      <c r="G304" s="15">
        <v>0</v>
      </c>
      <c r="H304" s="18">
        <v>0</v>
      </c>
      <c r="I304" s="15">
        <v>6</v>
      </c>
      <c r="J304" s="15">
        <v>36</v>
      </c>
      <c r="K304" s="18">
        <v>0</v>
      </c>
      <c r="L304" s="18">
        <v>22</v>
      </c>
      <c r="M304" s="18">
        <f>15+51</f>
        <v>66</v>
      </c>
    </row>
    <row r="305" spans="1:13" s="1" customFormat="1" x14ac:dyDescent="0.2">
      <c r="A305" s="9" t="s">
        <v>11</v>
      </c>
      <c r="B305" s="15">
        <f>13796345+7951762</f>
        <v>21748107</v>
      </c>
      <c r="C305" s="15" t="s">
        <v>17</v>
      </c>
      <c r="D305" s="15" t="s">
        <v>17</v>
      </c>
      <c r="E305" s="15">
        <f>1745706+3398154</f>
        <v>5143860</v>
      </c>
      <c r="F305" s="18">
        <f>8655435+1334268</f>
        <v>9989703</v>
      </c>
      <c r="G305" s="15">
        <v>0</v>
      </c>
      <c r="H305" s="18">
        <v>0</v>
      </c>
      <c r="I305" s="15">
        <v>466878</v>
      </c>
      <c r="J305" s="15">
        <f>257529+492121</f>
        <v>749650</v>
      </c>
      <c r="K305" s="18">
        <v>0</v>
      </c>
      <c r="L305" s="18">
        <v>842397</v>
      </c>
      <c r="M305" s="18">
        <f>394972+1289305</f>
        <v>1684277</v>
      </c>
    </row>
    <row r="306" spans="1:13" s="1" customFormat="1" x14ac:dyDescent="0.2">
      <c r="A306" s="9" t="s">
        <v>13</v>
      </c>
      <c r="B306" s="15">
        <f>B305/(B304*12)</f>
        <v>3015.5445091514143</v>
      </c>
      <c r="C306" s="15" t="s">
        <v>17</v>
      </c>
      <c r="D306" s="15" t="s">
        <v>17</v>
      </c>
      <c r="E306" s="15">
        <f>E305/(E304*12)</f>
        <v>2876.8791946308725</v>
      </c>
      <c r="F306" s="15">
        <f>F305/(F304*12)</f>
        <v>3117.8848314606744</v>
      </c>
      <c r="G306" s="15">
        <v>0</v>
      </c>
      <c r="H306" s="15">
        <v>0</v>
      </c>
      <c r="I306" s="15">
        <f>I305/(I304*12)</f>
        <v>6484.416666666667</v>
      </c>
      <c r="J306" s="15">
        <f>J305/(J304*12)</f>
        <v>1735.3009259259259</v>
      </c>
      <c r="K306" s="15">
        <v>0</v>
      </c>
      <c r="L306" s="15">
        <f>L305/(L304*12)</f>
        <v>3190.8977272727275</v>
      </c>
      <c r="M306" s="15">
        <f>M305/(M304*12)</f>
        <v>2126.6123737373737</v>
      </c>
    </row>
    <row r="307" spans="1:13" s="1" customFormat="1" x14ac:dyDescent="0.2">
      <c r="A307" s="9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</row>
    <row r="308" spans="1:13" s="1" customFormat="1" x14ac:dyDescent="0.2">
      <c r="A308" s="9" t="s">
        <v>67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</row>
    <row r="309" spans="1:13" s="1" customFormat="1" x14ac:dyDescent="0.2">
      <c r="A309" s="9" t="s">
        <v>8</v>
      </c>
      <c r="B309" s="15">
        <f>+C309+D309+E309+F309+G309+H309+I309+J309+K309+L309+M309</f>
        <v>246</v>
      </c>
      <c r="C309" s="18">
        <v>0</v>
      </c>
      <c r="D309" s="18">
        <v>39</v>
      </c>
      <c r="E309" s="18">
        <v>5</v>
      </c>
      <c r="F309" s="18">
        <v>33</v>
      </c>
      <c r="G309" s="18">
        <v>4</v>
      </c>
      <c r="H309" s="18">
        <v>58</v>
      </c>
      <c r="I309" s="18">
        <v>59</v>
      </c>
      <c r="J309" s="18">
        <v>13</v>
      </c>
      <c r="K309" s="18">
        <v>25</v>
      </c>
      <c r="L309" s="18">
        <v>6</v>
      </c>
      <c r="M309" s="18">
        <v>4</v>
      </c>
    </row>
    <row r="310" spans="1:13" s="1" customFormat="1" x14ac:dyDescent="0.2">
      <c r="A310" s="9" t="s">
        <v>10</v>
      </c>
      <c r="B310" s="15">
        <f>+C310+D310+E310+F310+G310+H310+I310+J310+K310+L310+M310</f>
        <v>1785</v>
      </c>
      <c r="C310" s="18">
        <v>0</v>
      </c>
      <c r="D310" s="18">
        <v>73</v>
      </c>
      <c r="E310" s="18">
        <v>102</v>
      </c>
      <c r="F310" s="18">
        <v>586</v>
      </c>
      <c r="G310" s="18">
        <v>23</v>
      </c>
      <c r="H310" s="18">
        <v>146</v>
      </c>
      <c r="I310" s="18">
        <v>96</v>
      </c>
      <c r="J310" s="18">
        <v>103</v>
      </c>
      <c r="K310" s="18">
        <v>400</v>
      </c>
      <c r="L310" s="18">
        <v>46</v>
      </c>
      <c r="M310" s="18">
        <v>210</v>
      </c>
    </row>
    <row r="311" spans="1:13" s="1" customFormat="1" x14ac:dyDescent="0.2">
      <c r="A311" s="9" t="s">
        <v>11</v>
      </c>
      <c r="B311" s="15">
        <f>+C311+D311+E311+F311+G311+H311+I311+J311+K311+L311+M311</f>
        <v>78641828</v>
      </c>
      <c r="C311" s="18">
        <v>0</v>
      </c>
      <c r="D311" s="18">
        <v>2396785</v>
      </c>
      <c r="E311" s="18">
        <v>20188774</v>
      </c>
      <c r="F311" s="18">
        <v>24008047</v>
      </c>
      <c r="G311" s="18">
        <v>580756</v>
      </c>
      <c r="H311" s="18">
        <v>8713450</v>
      </c>
      <c r="I311" s="18">
        <v>5978177</v>
      </c>
      <c r="J311" s="18">
        <v>2395493</v>
      </c>
      <c r="K311" s="18">
        <v>7219708</v>
      </c>
      <c r="L311" s="18">
        <v>878030</v>
      </c>
      <c r="M311" s="18">
        <v>6282608</v>
      </c>
    </row>
    <row r="312" spans="1:13" s="1" customFormat="1" x14ac:dyDescent="0.2">
      <c r="A312" s="9" t="s">
        <v>13</v>
      </c>
      <c r="B312" s="15">
        <f>B311/(B310*12)</f>
        <v>3671.4205415499532</v>
      </c>
      <c r="C312" s="15">
        <v>0</v>
      </c>
      <c r="D312" s="15">
        <f t="shared" ref="D312:M312" si="27">D311/(D310*12)</f>
        <v>2736.0559360730595</v>
      </c>
      <c r="E312" s="15">
        <f t="shared" si="27"/>
        <v>16494.09640522876</v>
      </c>
      <c r="F312" s="15">
        <f t="shared" si="27"/>
        <v>3414.1136234357223</v>
      </c>
      <c r="G312" s="15">
        <f t="shared" si="27"/>
        <v>2104.1884057971015</v>
      </c>
      <c r="H312" s="15">
        <f t="shared" si="27"/>
        <v>4973.4303652968038</v>
      </c>
      <c r="I312" s="15">
        <f t="shared" si="27"/>
        <v>5189.3897569444443</v>
      </c>
      <c r="J312" s="15">
        <f t="shared" si="27"/>
        <v>1938.1011326860842</v>
      </c>
      <c r="K312" s="15">
        <f t="shared" si="27"/>
        <v>1504.1058333333333</v>
      </c>
      <c r="L312" s="15">
        <f t="shared" si="27"/>
        <v>1590.6340579710145</v>
      </c>
      <c r="M312" s="15">
        <f t="shared" si="27"/>
        <v>2493.0984126984126</v>
      </c>
    </row>
    <row r="313" spans="1:13" x14ac:dyDescent="0.2">
      <c r="A313" s="9"/>
      <c r="B313" s="10"/>
      <c r="C313" s="10"/>
      <c r="D313" s="9"/>
      <c r="E313" s="10"/>
      <c r="F313" s="9"/>
      <c r="G313" s="10"/>
      <c r="H313" s="10"/>
      <c r="I313" s="9"/>
      <c r="J313" s="10"/>
      <c r="K313" s="10"/>
      <c r="L313" s="10"/>
      <c r="M313" s="10"/>
    </row>
    <row r="314" spans="1:13" s="1" customFormat="1" x14ac:dyDescent="0.2">
      <c r="A314" s="9" t="s">
        <v>64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s="1" customFormat="1" x14ac:dyDescent="0.2">
      <c r="A315" s="9" t="s">
        <v>8</v>
      </c>
      <c r="B315" s="15">
        <v>31</v>
      </c>
      <c r="C315" s="18">
        <v>0</v>
      </c>
      <c r="D315" s="18">
        <v>6</v>
      </c>
      <c r="E315" s="15" t="s">
        <v>17</v>
      </c>
      <c r="F315" s="15" t="s">
        <v>17</v>
      </c>
      <c r="G315" s="18">
        <v>0</v>
      </c>
      <c r="H315" s="18">
        <v>3</v>
      </c>
      <c r="I315" s="18">
        <v>9</v>
      </c>
      <c r="J315" s="15" t="s">
        <v>17</v>
      </c>
      <c r="K315" s="15" t="s">
        <v>17</v>
      </c>
      <c r="L315" s="15" t="s">
        <v>17</v>
      </c>
      <c r="M315" s="18">
        <v>5</v>
      </c>
    </row>
    <row r="316" spans="1:13" s="1" customFormat="1" x14ac:dyDescent="0.2">
      <c r="A316" s="9" t="s">
        <v>10</v>
      </c>
      <c r="B316" s="15">
        <v>296</v>
      </c>
      <c r="C316" s="18">
        <v>0</v>
      </c>
      <c r="D316" s="18">
        <v>12</v>
      </c>
      <c r="E316" s="15" t="s">
        <v>17</v>
      </c>
      <c r="F316" s="15" t="s">
        <v>17</v>
      </c>
      <c r="G316" s="18">
        <v>0</v>
      </c>
      <c r="H316" s="18">
        <v>11</v>
      </c>
      <c r="I316" s="18">
        <v>20</v>
      </c>
      <c r="J316" s="15" t="s">
        <v>17</v>
      </c>
      <c r="K316" s="15" t="s">
        <v>17</v>
      </c>
      <c r="L316" s="15" t="s">
        <v>17</v>
      </c>
      <c r="M316" s="18">
        <v>219</v>
      </c>
    </row>
    <row r="317" spans="1:13" s="1" customFormat="1" x14ac:dyDescent="0.2">
      <c r="A317" s="9" t="s">
        <v>11</v>
      </c>
      <c r="B317" s="15">
        <v>9647722</v>
      </c>
      <c r="C317" s="18">
        <v>0</v>
      </c>
      <c r="D317" s="18">
        <v>374417</v>
      </c>
      <c r="E317" s="15" t="s">
        <v>17</v>
      </c>
      <c r="F317" s="15" t="s">
        <v>17</v>
      </c>
      <c r="G317" s="18">
        <v>0</v>
      </c>
      <c r="H317" s="18">
        <v>275735</v>
      </c>
      <c r="I317" s="18">
        <v>1529540</v>
      </c>
      <c r="J317" s="15" t="s">
        <v>17</v>
      </c>
      <c r="K317" s="15" t="s">
        <v>17</v>
      </c>
      <c r="L317" s="15" t="s">
        <v>17</v>
      </c>
      <c r="M317" s="18">
        <v>6912863</v>
      </c>
    </row>
    <row r="318" spans="1:13" s="1" customFormat="1" x14ac:dyDescent="0.2">
      <c r="A318" s="9" t="s">
        <v>13</v>
      </c>
      <c r="B318" s="15">
        <f>B317/(B316*12)</f>
        <v>2716.1379504504503</v>
      </c>
      <c r="C318" s="15">
        <v>0</v>
      </c>
      <c r="D318" s="15">
        <f>D317/(D316*12)</f>
        <v>2600.1180555555557</v>
      </c>
      <c r="E318" s="15" t="s">
        <v>17</v>
      </c>
      <c r="F318" s="15" t="s">
        <v>17</v>
      </c>
      <c r="G318" s="15">
        <v>0</v>
      </c>
      <c r="H318" s="15">
        <f t="shared" ref="H318:M318" si="28">H317/(H316*12)</f>
        <v>2088.901515151515</v>
      </c>
      <c r="I318" s="15">
        <f t="shared" si="28"/>
        <v>6373.083333333333</v>
      </c>
      <c r="J318" s="15" t="s">
        <v>17</v>
      </c>
      <c r="K318" s="15" t="s">
        <v>17</v>
      </c>
      <c r="L318" s="15" t="s">
        <v>17</v>
      </c>
      <c r="M318" s="15">
        <f t="shared" si="28"/>
        <v>2630.4653729071538</v>
      </c>
    </row>
    <row r="319" spans="1:13" s="1" customFormat="1" x14ac:dyDescent="0.2">
      <c r="A319" s="9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</row>
    <row r="320" spans="1:13" s="1" customFormat="1" x14ac:dyDescent="0.2">
      <c r="A320" s="9" t="s">
        <v>68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</row>
    <row r="321" spans="1:13" s="1" customFormat="1" x14ac:dyDescent="0.2">
      <c r="A321" s="9" t="s">
        <v>8</v>
      </c>
      <c r="B321" s="15">
        <v>471</v>
      </c>
      <c r="C321" s="15" t="s">
        <v>17</v>
      </c>
      <c r="D321" s="18">
        <v>50</v>
      </c>
      <c r="E321" s="18">
        <v>25</v>
      </c>
      <c r="F321" s="18">
        <v>77</v>
      </c>
      <c r="G321" s="15" t="s">
        <v>17</v>
      </c>
      <c r="H321" s="18">
        <v>48</v>
      </c>
      <c r="I321" s="18">
        <v>56</v>
      </c>
      <c r="J321" s="18">
        <v>70</v>
      </c>
      <c r="K321" s="18">
        <v>40</v>
      </c>
      <c r="L321" s="18">
        <v>41</v>
      </c>
      <c r="M321" s="18">
        <v>59</v>
      </c>
    </row>
    <row r="322" spans="1:13" s="1" customFormat="1" x14ac:dyDescent="0.2">
      <c r="A322" s="9" t="s">
        <v>10</v>
      </c>
      <c r="B322" s="15">
        <v>7422</v>
      </c>
      <c r="C322" s="15" t="s">
        <v>17</v>
      </c>
      <c r="D322" s="18">
        <v>319</v>
      </c>
      <c r="E322" s="18">
        <v>1081</v>
      </c>
      <c r="F322" s="18">
        <v>1279</v>
      </c>
      <c r="G322" s="15" t="s">
        <v>17</v>
      </c>
      <c r="H322" s="18">
        <v>258</v>
      </c>
      <c r="I322" s="18">
        <v>370</v>
      </c>
      <c r="J322" s="18">
        <v>1046</v>
      </c>
      <c r="K322" s="18">
        <v>819</v>
      </c>
      <c r="L322" s="18">
        <v>190</v>
      </c>
      <c r="M322" s="18">
        <v>1943</v>
      </c>
    </row>
    <row r="323" spans="1:13" s="1" customFormat="1" x14ac:dyDescent="0.2">
      <c r="A323" s="9" t="s">
        <v>11</v>
      </c>
      <c r="B323" s="15">
        <v>247031559</v>
      </c>
      <c r="C323" s="15" t="s">
        <v>17</v>
      </c>
      <c r="D323" s="18">
        <v>22122104</v>
      </c>
      <c r="E323" s="18">
        <v>55729966</v>
      </c>
      <c r="F323" s="18">
        <v>30701224</v>
      </c>
      <c r="G323" s="15" t="s">
        <v>17</v>
      </c>
      <c r="H323" s="18">
        <v>8135655</v>
      </c>
      <c r="I323" s="18">
        <v>14662556</v>
      </c>
      <c r="J323" s="18">
        <v>36086991</v>
      </c>
      <c r="K323" s="18">
        <v>9784367</v>
      </c>
      <c r="L323" s="18">
        <v>4542805</v>
      </c>
      <c r="M323" s="18">
        <v>62629788</v>
      </c>
    </row>
    <row r="324" spans="1:13" s="1" customFormat="1" x14ac:dyDescent="0.2">
      <c r="A324" s="9" t="s">
        <v>13</v>
      </c>
      <c r="B324" s="15">
        <f>B323/(B322*12)</f>
        <v>2773.6409660468876</v>
      </c>
      <c r="C324" s="15" t="s">
        <v>17</v>
      </c>
      <c r="D324" s="15">
        <f t="shared" ref="D324:M324" si="29">D323/(D322*12)</f>
        <v>5779.0240334378268</v>
      </c>
      <c r="E324" s="15">
        <f t="shared" si="29"/>
        <v>4296.1737588652486</v>
      </c>
      <c r="F324" s="15">
        <f t="shared" si="29"/>
        <v>2000.3403700807924</v>
      </c>
      <c r="G324" s="15" t="s">
        <v>17</v>
      </c>
      <c r="H324" s="15">
        <f t="shared" si="29"/>
        <v>2627.7955426356589</v>
      </c>
      <c r="I324" s="15">
        <f t="shared" si="29"/>
        <v>3302.3774774774774</v>
      </c>
      <c r="J324" s="15">
        <f t="shared" si="29"/>
        <v>2874.9992829827916</v>
      </c>
      <c r="K324" s="15">
        <f t="shared" si="29"/>
        <v>995.56033781033784</v>
      </c>
      <c r="L324" s="15">
        <f t="shared" si="29"/>
        <v>1992.4583333333333</v>
      </c>
      <c r="M324" s="15">
        <f t="shared" si="29"/>
        <v>2686.129181677818</v>
      </c>
    </row>
    <row r="325" spans="1:13" s="1" customFormat="1" x14ac:dyDescent="0.2">
      <c r="A325" s="9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</row>
    <row r="326" spans="1:13" s="1" customFormat="1" x14ac:dyDescent="0.2">
      <c r="A326" s="9" t="s">
        <v>33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</row>
    <row r="327" spans="1:13" s="1" customFormat="1" x14ac:dyDescent="0.2">
      <c r="A327" s="9" t="s">
        <v>8</v>
      </c>
      <c r="B327" s="15">
        <v>229</v>
      </c>
      <c r="C327" s="18">
        <v>0</v>
      </c>
      <c r="D327" s="18">
        <v>32</v>
      </c>
      <c r="E327" s="18">
        <v>11</v>
      </c>
      <c r="F327" s="18">
        <v>75</v>
      </c>
      <c r="G327" s="15" t="s">
        <v>17</v>
      </c>
      <c r="H327" s="18">
        <v>24</v>
      </c>
      <c r="I327" s="18">
        <v>19</v>
      </c>
      <c r="J327" s="18">
        <v>12</v>
      </c>
      <c r="K327" s="18">
        <v>17</v>
      </c>
      <c r="L327" s="15" t="s">
        <v>17</v>
      </c>
      <c r="M327" s="18">
        <v>17</v>
      </c>
    </row>
    <row r="328" spans="1:13" s="1" customFormat="1" x14ac:dyDescent="0.2">
      <c r="A328" s="9" t="s">
        <v>10</v>
      </c>
      <c r="B328" s="15">
        <v>2786</v>
      </c>
      <c r="C328" s="18">
        <v>0</v>
      </c>
      <c r="D328" s="18">
        <v>162</v>
      </c>
      <c r="E328" s="18">
        <v>626</v>
      </c>
      <c r="F328" s="18">
        <v>710</v>
      </c>
      <c r="G328" s="15" t="s">
        <v>17</v>
      </c>
      <c r="H328" s="18">
        <v>68</v>
      </c>
      <c r="I328" s="18">
        <v>141</v>
      </c>
      <c r="J328" s="18">
        <v>259</v>
      </c>
      <c r="K328" s="18">
        <v>353</v>
      </c>
      <c r="L328" s="15" t="s">
        <v>17</v>
      </c>
      <c r="M328" s="18">
        <v>363</v>
      </c>
    </row>
    <row r="329" spans="1:13" s="1" customFormat="1" x14ac:dyDescent="0.2">
      <c r="A329" s="9" t="s">
        <v>11</v>
      </c>
      <c r="B329" s="15">
        <v>75777098</v>
      </c>
      <c r="C329" s="18">
        <v>0</v>
      </c>
      <c r="D329" s="18">
        <v>4587298</v>
      </c>
      <c r="E329" s="18">
        <v>22091644</v>
      </c>
      <c r="F329" s="18">
        <v>18396024</v>
      </c>
      <c r="G329" s="15" t="s">
        <v>17</v>
      </c>
      <c r="H329" s="18">
        <v>2035982</v>
      </c>
      <c r="I329" s="18">
        <v>4558118</v>
      </c>
      <c r="J329" s="18">
        <v>8480537</v>
      </c>
      <c r="K329" s="18">
        <v>3657689</v>
      </c>
      <c r="L329" s="15" t="s">
        <v>17</v>
      </c>
      <c r="M329" s="18">
        <v>9215791</v>
      </c>
    </row>
    <row r="330" spans="1:13" s="1" customFormat="1" x14ac:dyDescent="0.2">
      <c r="A330" s="9" t="s">
        <v>13</v>
      </c>
      <c r="B330" s="15">
        <f>B329/(B328*12)</f>
        <v>2266.603792773391</v>
      </c>
      <c r="C330" s="15">
        <v>0</v>
      </c>
      <c r="D330" s="15">
        <f t="shared" ref="D330:M330" si="30">D329/(D328*12)</f>
        <v>2359.721193415638</v>
      </c>
      <c r="E330" s="15">
        <f t="shared" si="30"/>
        <v>2940.8471778487751</v>
      </c>
      <c r="F330" s="15">
        <f t="shared" si="30"/>
        <v>2159.1577464788734</v>
      </c>
      <c r="G330" s="15" t="s">
        <v>17</v>
      </c>
      <c r="H330" s="15">
        <f t="shared" si="30"/>
        <v>2495.0759803921569</v>
      </c>
      <c r="I330" s="15">
        <f t="shared" si="30"/>
        <v>2693.9231678486999</v>
      </c>
      <c r="J330" s="15">
        <f t="shared" si="30"/>
        <v>2728.6155083655085</v>
      </c>
      <c r="K330" s="15">
        <f t="shared" si="30"/>
        <v>863.47710103871577</v>
      </c>
      <c r="L330" s="15" t="s">
        <v>17</v>
      </c>
      <c r="M330" s="15">
        <f t="shared" si="30"/>
        <v>2115.6544995408631</v>
      </c>
    </row>
    <row r="331" spans="1:13" s="1" customFormat="1" x14ac:dyDescent="0.2">
      <c r="A331" s="9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</row>
    <row r="332" spans="1:13" s="1" customFormat="1" x14ac:dyDescent="0.2">
      <c r="A332" s="9" t="s">
        <v>34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</row>
    <row r="333" spans="1:13" s="1" customFormat="1" x14ac:dyDescent="0.2">
      <c r="A333" s="9" t="s">
        <v>8</v>
      </c>
      <c r="B333" s="15">
        <f>+C333+D333+E333+F333+G333+H333+I333+J333+K333+L333+M333</f>
        <v>715</v>
      </c>
      <c r="C333" s="18">
        <v>89</v>
      </c>
      <c r="D333" s="18">
        <v>79</v>
      </c>
      <c r="E333" s="18">
        <v>16</v>
      </c>
      <c r="F333" s="18">
        <v>171</v>
      </c>
      <c r="G333" s="18">
        <v>8</v>
      </c>
      <c r="H333" s="18">
        <v>81</v>
      </c>
      <c r="I333" s="18">
        <v>70</v>
      </c>
      <c r="J333" s="18">
        <v>50</v>
      </c>
      <c r="K333" s="18">
        <v>48</v>
      </c>
      <c r="L333" s="18">
        <v>43</v>
      </c>
      <c r="M333" s="18">
        <v>60</v>
      </c>
    </row>
    <row r="334" spans="1:13" s="1" customFormat="1" x14ac:dyDescent="0.2">
      <c r="A334" s="9" t="s">
        <v>10</v>
      </c>
      <c r="B334" s="15">
        <f>+C334+D334+E334+F334+G334+H334+I334+J334+K334+L334+M334</f>
        <v>8477</v>
      </c>
      <c r="C334" s="18">
        <v>1719</v>
      </c>
      <c r="D334" s="18">
        <v>315</v>
      </c>
      <c r="E334" s="18">
        <v>93</v>
      </c>
      <c r="F334" s="18">
        <v>1960</v>
      </c>
      <c r="G334" s="18">
        <v>109</v>
      </c>
      <c r="H334" s="18">
        <v>351</v>
      </c>
      <c r="I334" s="18">
        <v>424</v>
      </c>
      <c r="J334" s="18">
        <v>861</v>
      </c>
      <c r="K334" s="18">
        <v>726</v>
      </c>
      <c r="L334" s="18">
        <v>215</v>
      </c>
      <c r="M334" s="18">
        <v>1704</v>
      </c>
    </row>
    <row r="335" spans="1:13" s="1" customFormat="1" x14ac:dyDescent="0.2">
      <c r="A335" s="9" t="s">
        <v>11</v>
      </c>
      <c r="B335" s="15">
        <f>+C335+D335+E335+F335+G335+H335+I335+J335+K335+L335+M335</f>
        <v>335850628</v>
      </c>
      <c r="C335" s="18">
        <v>114193938</v>
      </c>
      <c r="D335" s="18">
        <v>11673691</v>
      </c>
      <c r="E335" s="18">
        <v>3311540</v>
      </c>
      <c r="F335" s="18">
        <v>75543088</v>
      </c>
      <c r="G335" s="18">
        <v>3520495</v>
      </c>
      <c r="H335" s="18">
        <v>13775452</v>
      </c>
      <c r="I335" s="18">
        <v>14563452</v>
      </c>
      <c r="J335" s="18">
        <v>24205693</v>
      </c>
      <c r="K335" s="18">
        <v>9507586</v>
      </c>
      <c r="L335" s="18">
        <v>6219857</v>
      </c>
      <c r="M335" s="18">
        <v>59335836</v>
      </c>
    </row>
    <row r="336" spans="1:13" s="1" customFormat="1" x14ac:dyDescent="0.2">
      <c r="A336" s="9" t="s">
        <v>13</v>
      </c>
      <c r="B336" s="15">
        <f>B335/(B334*12)</f>
        <v>3301.5869214737918</v>
      </c>
      <c r="C336" s="15">
        <f t="shared" ref="C336:M336" si="31">C335/(C334*12)</f>
        <v>5535.8705642815594</v>
      </c>
      <c r="D336" s="15">
        <f t="shared" si="31"/>
        <v>3088.2780423280424</v>
      </c>
      <c r="E336" s="15">
        <f t="shared" si="31"/>
        <v>2967.3297491039425</v>
      </c>
      <c r="F336" s="15">
        <f t="shared" si="31"/>
        <v>3211.8659863945577</v>
      </c>
      <c r="G336" s="15">
        <f t="shared" si="31"/>
        <v>2691.5099388379203</v>
      </c>
      <c r="H336" s="15">
        <f t="shared" si="31"/>
        <v>3270.5251661918328</v>
      </c>
      <c r="I336" s="15">
        <f t="shared" si="31"/>
        <v>2862.3136792452829</v>
      </c>
      <c r="J336" s="15">
        <f t="shared" si="31"/>
        <v>2342.7887146728608</v>
      </c>
      <c r="K336" s="15">
        <f t="shared" si="31"/>
        <v>1091.3207070707072</v>
      </c>
      <c r="L336" s="15">
        <f t="shared" si="31"/>
        <v>2410.7972868217053</v>
      </c>
      <c r="M336" s="15">
        <f t="shared" si="31"/>
        <v>2901.7916666666665</v>
      </c>
    </row>
    <row r="337" spans="1:14" s="1" customFormat="1" x14ac:dyDescent="0.2">
      <c r="A337" s="9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</row>
    <row r="338" spans="1:14" s="1" customFormat="1" x14ac:dyDescent="0.2">
      <c r="A338" s="9" t="s">
        <v>35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</row>
    <row r="339" spans="1:14" s="1" customFormat="1" x14ac:dyDescent="0.2">
      <c r="A339" s="9" t="s">
        <v>8</v>
      </c>
      <c r="B339" s="15">
        <v>29</v>
      </c>
      <c r="C339" s="15" t="s">
        <v>17</v>
      </c>
      <c r="D339" s="18">
        <v>0</v>
      </c>
      <c r="E339" s="18">
        <v>0</v>
      </c>
      <c r="F339" s="15">
        <v>8</v>
      </c>
      <c r="G339" s="18">
        <v>3</v>
      </c>
      <c r="H339" s="15" t="s">
        <v>17</v>
      </c>
      <c r="I339" s="15" t="s">
        <v>17</v>
      </c>
      <c r="J339" s="15">
        <v>4</v>
      </c>
      <c r="K339" s="18">
        <v>6</v>
      </c>
      <c r="L339" s="15" t="s">
        <v>17</v>
      </c>
      <c r="M339" s="18">
        <v>4</v>
      </c>
    </row>
    <row r="340" spans="1:14" s="1" customFormat="1" x14ac:dyDescent="0.2">
      <c r="A340" s="9" t="s">
        <v>10</v>
      </c>
      <c r="B340" s="15">
        <v>216</v>
      </c>
      <c r="C340" s="15" t="s">
        <v>17</v>
      </c>
      <c r="D340" s="18">
        <v>0</v>
      </c>
      <c r="E340" s="18">
        <v>0</v>
      </c>
      <c r="F340" s="15">
        <v>53</v>
      </c>
      <c r="G340" s="18">
        <v>12</v>
      </c>
      <c r="H340" s="15" t="s">
        <v>17</v>
      </c>
      <c r="I340" s="15" t="s">
        <v>17</v>
      </c>
      <c r="J340" s="15">
        <v>12</v>
      </c>
      <c r="K340" s="18">
        <v>37</v>
      </c>
      <c r="L340" s="15" t="s">
        <v>17</v>
      </c>
      <c r="M340" s="18">
        <v>88</v>
      </c>
    </row>
    <row r="341" spans="1:14" s="1" customFormat="1" x14ac:dyDescent="0.2">
      <c r="A341" s="9" t="s">
        <v>11</v>
      </c>
      <c r="B341" s="15">
        <v>5612625</v>
      </c>
      <c r="C341" s="15" t="s">
        <v>17</v>
      </c>
      <c r="D341" s="18">
        <v>0</v>
      </c>
      <c r="E341" s="18">
        <v>0</v>
      </c>
      <c r="F341" s="15">
        <v>1404254</v>
      </c>
      <c r="G341" s="18">
        <v>305646</v>
      </c>
      <c r="H341" s="15" t="s">
        <v>17</v>
      </c>
      <c r="I341" s="15" t="s">
        <v>17</v>
      </c>
      <c r="J341" s="15">
        <v>238403</v>
      </c>
      <c r="K341" s="18">
        <v>482320</v>
      </c>
      <c r="L341" s="15" t="s">
        <v>17</v>
      </c>
      <c r="M341" s="18">
        <v>2410874</v>
      </c>
    </row>
    <row r="342" spans="1:14" s="1" customFormat="1" x14ac:dyDescent="0.2">
      <c r="A342" s="9" t="s">
        <v>13</v>
      </c>
      <c r="B342" s="15">
        <f>B341/(B340*12)</f>
        <v>2165.3645833333335</v>
      </c>
      <c r="C342" s="15" t="s">
        <v>17</v>
      </c>
      <c r="D342" s="15">
        <v>0</v>
      </c>
      <c r="E342" s="18">
        <v>0</v>
      </c>
      <c r="F342" s="15">
        <f t="shared" ref="F342:M342" si="32">F341/(F340*12)</f>
        <v>2207.9465408805031</v>
      </c>
      <c r="G342" s="15">
        <f t="shared" si="32"/>
        <v>2122.5416666666665</v>
      </c>
      <c r="H342" s="15" t="s">
        <v>17</v>
      </c>
      <c r="I342" s="15" t="s">
        <v>17</v>
      </c>
      <c r="J342" s="15">
        <f t="shared" si="32"/>
        <v>1655.5763888888889</v>
      </c>
      <c r="K342" s="15">
        <f t="shared" si="32"/>
        <v>1086.3063063063064</v>
      </c>
      <c r="L342" s="15" t="s">
        <v>17</v>
      </c>
      <c r="M342" s="15">
        <f t="shared" si="32"/>
        <v>2283.024621212121</v>
      </c>
    </row>
    <row r="343" spans="1:14" s="1" customFormat="1" ht="11.25" x14ac:dyDescent="0.2">
      <c r="A343" s="20"/>
      <c r="B343" s="20"/>
    </row>
    <row r="344" spans="1:14" x14ac:dyDescent="0.2">
      <c r="A344" s="23" t="s">
        <v>57</v>
      </c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1"/>
    </row>
    <row r="345" spans="1:14" x14ac:dyDescent="0.2">
      <c r="A345" s="23" t="s">
        <v>74</v>
      </c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1"/>
    </row>
    <row r="346" spans="1:14" s="1" customFormat="1" ht="11.25" x14ac:dyDescent="0.2"/>
    <row r="347" spans="1:14" s="1" customFormat="1" ht="11.25" x14ac:dyDescent="0.2"/>
    <row r="348" spans="1:14" s="1" customFormat="1" ht="11.25" x14ac:dyDescent="0.2"/>
    <row r="349" spans="1:14" s="1" customFormat="1" ht="11.25" x14ac:dyDescent="0.2"/>
    <row r="350" spans="1:14" s="1" customFormat="1" ht="11.25" x14ac:dyDescent="0.2"/>
    <row r="351" spans="1:14" s="1" customFormat="1" ht="11.25" x14ac:dyDescent="0.2"/>
    <row r="352" spans="1:14" s="1" customFormat="1" ht="11.25" x14ac:dyDescent="0.2"/>
    <row r="353" s="1" customFormat="1" ht="11.25" x14ac:dyDescent="0.2"/>
    <row r="354" s="1" customFormat="1" ht="11.25" x14ac:dyDescent="0.2"/>
    <row r="355" s="1" customFormat="1" ht="11.25" x14ac:dyDescent="0.2"/>
    <row r="356" s="1" customFormat="1" ht="11.25" x14ac:dyDescent="0.2"/>
    <row r="357" s="1" customFormat="1" ht="11.25" x14ac:dyDescent="0.2"/>
    <row r="358" s="1" customFormat="1" ht="11.25" x14ac:dyDescent="0.2"/>
    <row r="359" s="1" customFormat="1" ht="11.25" x14ac:dyDescent="0.2"/>
    <row r="360" s="1" customFormat="1" ht="11.25" x14ac:dyDescent="0.2"/>
    <row r="361" s="1" customFormat="1" ht="11.25" x14ac:dyDescent="0.2"/>
    <row r="362" s="1" customFormat="1" ht="11.25" x14ac:dyDescent="0.2"/>
    <row r="363" s="1" customFormat="1" ht="11.25" x14ac:dyDescent="0.2"/>
    <row r="364" s="1" customFormat="1" ht="11.25" x14ac:dyDescent="0.2"/>
    <row r="365" s="1" customFormat="1" ht="11.25" x14ac:dyDescent="0.2"/>
    <row r="366" s="1" customFormat="1" ht="11.25" x14ac:dyDescent="0.2"/>
    <row r="367" s="1" customFormat="1" ht="11.25" x14ac:dyDescent="0.2"/>
    <row r="368" s="1" customFormat="1" ht="11.25" x14ac:dyDescent="0.2"/>
    <row r="369" s="1" customFormat="1" ht="11.25" x14ac:dyDescent="0.2"/>
    <row r="370" s="1" customFormat="1" ht="11.25" x14ac:dyDescent="0.2"/>
    <row r="371" s="1" customFormat="1" ht="11.25" x14ac:dyDescent="0.2"/>
    <row r="372" s="1" customFormat="1" ht="11.25" x14ac:dyDescent="0.2"/>
    <row r="373" s="1" customFormat="1" ht="11.25" x14ac:dyDescent="0.2"/>
    <row r="374" s="1" customFormat="1" ht="11.25" x14ac:dyDescent="0.2"/>
    <row r="375" s="1" customFormat="1" ht="11.25" x14ac:dyDescent="0.2"/>
    <row r="376" s="1" customFormat="1" ht="11.25" x14ac:dyDescent="0.2"/>
    <row r="377" s="1" customFormat="1" ht="11.25" x14ac:dyDescent="0.2"/>
    <row r="378" s="1" customFormat="1" ht="11.25" x14ac:dyDescent="0.2"/>
    <row r="379" s="1" customFormat="1" ht="11.25" x14ac:dyDescent="0.2"/>
    <row r="380" s="1" customFormat="1" ht="11.25" x14ac:dyDescent="0.2"/>
    <row r="381" s="1" customFormat="1" ht="11.25" x14ac:dyDescent="0.2"/>
    <row r="382" s="1" customFormat="1" ht="11.25" x14ac:dyDescent="0.2"/>
    <row r="383" s="1" customFormat="1" ht="11.25" x14ac:dyDescent="0.2"/>
    <row r="384" s="1" customFormat="1" ht="11.25" x14ac:dyDescent="0.2"/>
    <row r="385" s="1" customFormat="1" ht="11.25" x14ac:dyDescent="0.2"/>
    <row r="386" s="1" customFormat="1" ht="11.25" x14ac:dyDescent="0.2"/>
    <row r="387" s="1" customFormat="1" ht="11.25" x14ac:dyDescent="0.2"/>
    <row r="388" s="1" customFormat="1" ht="11.25" x14ac:dyDescent="0.2"/>
    <row r="389" s="1" customFormat="1" ht="11.25" x14ac:dyDescent="0.2"/>
    <row r="390" s="1" customFormat="1" ht="11.25" x14ac:dyDescent="0.2"/>
    <row r="391" s="1" customFormat="1" ht="11.25" x14ac:dyDescent="0.2"/>
    <row r="392" s="1" customFormat="1" ht="11.25" x14ac:dyDescent="0.2"/>
    <row r="393" s="1" customFormat="1" ht="11.25" x14ac:dyDescent="0.2"/>
    <row r="394" s="1" customFormat="1" ht="11.25" x14ac:dyDescent="0.2"/>
    <row r="395" s="1" customFormat="1" ht="11.25" x14ac:dyDescent="0.2"/>
    <row r="396" s="1" customFormat="1" ht="11.25" x14ac:dyDescent="0.2"/>
    <row r="397" s="1" customFormat="1" ht="11.25" x14ac:dyDescent="0.2"/>
    <row r="398" s="1" customFormat="1" ht="11.25" x14ac:dyDescent="0.2"/>
    <row r="399" s="1" customFormat="1" ht="11.25" x14ac:dyDescent="0.2"/>
    <row r="400" s="1" customFormat="1" ht="11.25" x14ac:dyDescent="0.2"/>
    <row r="401" s="1" customFormat="1" ht="11.25" x14ac:dyDescent="0.2"/>
    <row r="402" s="1" customFormat="1" ht="11.25" x14ac:dyDescent="0.2"/>
    <row r="403" s="1" customFormat="1" ht="11.25" x14ac:dyDescent="0.2"/>
    <row r="404" s="1" customFormat="1" ht="11.25" x14ac:dyDescent="0.2"/>
    <row r="405" s="1" customFormat="1" ht="11.25" x14ac:dyDescent="0.2"/>
    <row r="406" s="1" customFormat="1" ht="11.25" x14ac:dyDescent="0.2"/>
    <row r="407" s="1" customFormat="1" ht="11.25" x14ac:dyDescent="0.2"/>
    <row r="408" s="1" customFormat="1" ht="11.25" x14ac:dyDescent="0.2"/>
    <row r="409" s="1" customFormat="1" ht="11.25" x14ac:dyDescent="0.2"/>
    <row r="410" s="1" customFormat="1" ht="11.25" x14ac:dyDescent="0.2"/>
    <row r="411" s="1" customFormat="1" ht="11.25" x14ac:dyDescent="0.2"/>
    <row r="412" s="1" customFormat="1" ht="11.25" x14ac:dyDescent="0.2"/>
    <row r="413" s="1" customFormat="1" ht="11.25" x14ac:dyDescent="0.2"/>
    <row r="414" s="1" customFormat="1" ht="11.25" x14ac:dyDescent="0.2"/>
    <row r="415" s="1" customFormat="1" ht="11.25" x14ac:dyDescent="0.2"/>
    <row r="416" s="1" customFormat="1" ht="11.25" x14ac:dyDescent="0.2"/>
    <row r="417" s="1" customFormat="1" ht="11.25" x14ac:dyDescent="0.2"/>
    <row r="418" s="1" customFormat="1" ht="11.25" x14ac:dyDescent="0.2"/>
    <row r="419" s="1" customFormat="1" ht="11.25" x14ac:dyDescent="0.2"/>
    <row r="420" s="1" customFormat="1" ht="11.25" x14ac:dyDescent="0.2"/>
    <row r="421" s="1" customFormat="1" ht="11.25" x14ac:dyDescent="0.2"/>
    <row r="422" s="1" customFormat="1" ht="11.25" x14ac:dyDescent="0.2"/>
    <row r="423" s="1" customFormat="1" ht="11.25" x14ac:dyDescent="0.2"/>
    <row r="424" s="1" customFormat="1" ht="11.25" x14ac:dyDescent="0.2"/>
    <row r="425" s="1" customFormat="1" ht="11.25" x14ac:dyDescent="0.2"/>
    <row r="426" s="1" customFormat="1" ht="11.25" x14ac:dyDescent="0.2"/>
    <row r="427" s="1" customFormat="1" ht="11.25" x14ac:dyDescent="0.2"/>
    <row r="428" s="1" customFormat="1" ht="11.25" x14ac:dyDescent="0.2"/>
    <row r="429" s="1" customFormat="1" ht="11.25" x14ac:dyDescent="0.2"/>
    <row r="430" s="1" customFormat="1" ht="11.25" x14ac:dyDescent="0.2"/>
    <row r="431" s="1" customFormat="1" ht="11.25" x14ac:dyDescent="0.2"/>
    <row r="432" s="1" customFormat="1" ht="11.25" x14ac:dyDescent="0.2"/>
    <row r="433" s="1" customFormat="1" ht="11.25" x14ac:dyDescent="0.2"/>
    <row r="434" s="1" customFormat="1" ht="11.25" x14ac:dyDescent="0.2"/>
    <row r="435" s="1" customFormat="1" ht="11.25" x14ac:dyDescent="0.2"/>
    <row r="436" s="1" customFormat="1" ht="11.25" x14ac:dyDescent="0.2"/>
    <row r="437" s="1" customFormat="1" ht="11.25" x14ac:dyDescent="0.2"/>
    <row r="438" s="1" customFormat="1" ht="11.25" x14ac:dyDescent="0.2"/>
    <row r="439" s="1" customFormat="1" ht="11.25" x14ac:dyDescent="0.2"/>
    <row r="440" s="1" customFormat="1" ht="11.25" x14ac:dyDescent="0.2"/>
    <row r="441" s="1" customFormat="1" ht="11.25" x14ac:dyDescent="0.2"/>
    <row r="442" s="1" customFormat="1" ht="11.25" x14ac:dyDescent="0.2"/>
    <row r="443" s="1" customFormat="1" ht="11.25" x14ac:dyDescent="0.2"/>
    <row r="444" s="1" customFormat="1" ht="11.25" x14ac:dyDescent="0.2"/>
    <row r="445" s="1" customFormat="1" ht="11.25" x14ac:dyDescent="0.2"/>
    <row r="446" s="1" customFormat="1" ht="11.25" x14ac:dyDescent="0.2"/>
    <row r="447" s="1" customFormat="1" ht="11.25" x14ac:dyDescent="0.2"/>
    <row r="448" s="1" customFormat="1" ht="11.25" x14ac:dyDescent="0.2"/>
    <row r="449" s="1" customFormat="1" ht="11.25" x14ac:dyDescent="0.2"/>
    <row r="450" s="1" customFormat="1" ht="11.25" x14ac:dyDescent="0.2"/>
    <row r="451" s="1" customFormat="1" ht="11.25" x14ac:dyDescent="0.2"/>
    <row r="452" s="1" customFormat="1" ht="11.25" x14ac:dyDescent="0.2"/>
    <row r="453" s="1" customFormat="1" ht="11.25" x14ac:dyDescent="0.2"/>
    <row r="454" s="1" customFormat="1" ht="11.25" x14ac:dyDescent="0.2"/>
    <row r="455" s="1" customFormat="1" ht="11.25" x14ac:dyDescent="0.2"/>
    <row r="456" s="1" customFormat="1" ht="11.25" x14ac:dyDescent="0.2"/>
    <row r="457" s="1" customFormat="1" ht="11.25" x14ac:dyDescent="0.2"/>
    <row r="458" s="1" customFormat="1" ht="11.25" x14ac:dyDescent="0.2"/>
    <row r="459" s="1" customFormat="1" ht="11.25" x14ac:dyDescent="0.2"/>
    <row r="460" s="1" customFormat="1" ht="11.25" x14ac:dyDescent="0.2"/>
    <row r="461" s="1" customFormat="1" ht="11.25" x14ac:dyDescent="0.2"/>
    <row r="462" s="1" customFormat="1" ht="11.25" x14ac:dyDescent="0.2"/>
    <row r="463" s="1" customFormat="1" ht="11.25" x14ac:dyDescent="0.2"/>
    <row r="464" s="1" customFormat="1" ht="11.25" x14ac:dyDescent="0.2"/>
    <row r="465" s="1" customFormat="1" ht="11.25" x14ac:dyDescent="0.2"/>
    <row r="466" s="1" customFormat="1" ht="11.25" x14ac:dyDescent="0.2"/>
    <row r="467" s="1" customFormat="1" ht="11.25" x14ac:dyDescent="0.2"/>
    <row r="468" s="1" customFormat="1" ht="11.25" x14ac:dyDescent="0.2"/>
    <row r="469" s="1" customFormat="1" ht="11.25" x14ac:dyDescent="0.2"/>
    <row r="470" s="1" customFormat="1" ht="11.25" x14ac:dyDescent="0.2"/>
    <row r="471" s="1" customFormat="1" ht="11.25" x14ac:dyDescent="0.2"/>
    <row r="472" s="1" customFormat="1" ht="11.25" x14ac:dyDescent="0.2"/>
    <row r="473" s="1" customFormat="1" ht="11.25" x14ac:dyDescent="0.2"/>
    <row r="474" s="1" customFormat="1" ht="11.25" x14ac:dyDescent="0.2"/>
    <row r="475" s="1" customFormat="1" ht="11.25" x14ac:dyDescent="0.2"/>
    <row r="476" s="1" customFormat="1" ht="11.25" x14ac:dyDescent="0.2"/>
    <row r="477" s="1" customFormat="1" ht="11.25" x14ac:dyDescent="0.2"/>
    <row r="478" s="1" customFormat="1" ht="11.25" x14ac:dyDescent="0.2"/>
    <row r="479" s="1" customFormat="1" ht="11.25" x14ac:dyDescent="0.2"/>
    <row r="480" s="1" customFormat="1" ht="11.25" x14ac:dyDescent="0.2"/>
    <row r="481" s="1" customFormat="1" ht="11.25" x14ac:dyDescent="0.2"/>
    <row r="482" s="1" customFormat="1" ht="11.25" x14ac:dyDescent="0.2"/>
    <row r="483" s="1" customFormat="1" ht="11.25" x14ac:dyDescent="0.2"/>
    <row r="484" s="1" customFormat="1" ht="11.25" x14ac:dyDescent="0.2"/>
    <row r="485" s="1" customFormat="1" ht="11.25" x14ac:dyDescent="0.2"/>
    <row r="486" s="1" customFormat="1" ht="11.25" x14ac:dyDescent="0.2"/>
    <row r="487" s="1" customFormat="1" ht="11.25" x14ac:dyDescent="0.2"/>
    <row r="488" s="1" customFormat="1" ht="11.25" x14ac:dyDescent="0.2"/>
    <row r="489" s="1" customFormat="1" ht="11.25" x14ac:dyDescent="0.2"/>
    <row r="490" s="1" customFormat="1" ht="11.25" x14ac:dyDescent="0.2"/>
    <row r="491" s="1" customFormat="1" ht="11.25" x14ac:dyDescent="0.2"/>
    <row r="492" s="1" customFormat="1" ht="11.25" x14ac:dyDescent="0.2"/>
    <row r="493" s="1" customFormat="1" ht="11.25" x14ac:dyDescent="0.2"/>
    <row r="494" s="1" customFormat="1" ht="11.25" x14ac:dyDescent="0.2"/>
    <row r="495" s="1" customFormat="1" ht="11.25" x14ac:dyDescent="0.2"/>
    <row r="496" s="1" customFormat="1" ht="11.25" x14ac:dyDescent="0.2"/>
    <row r="497" s="1" customFormat="1" ht="11.25" x14ac:dyDescent="0.2"/>
    <row r="498" s="1" customFormat="1" ht="11.25" x14ac:dyDescent="0.2"/>
    <row r="499" s="1" customFormat="1" ht="11.25" x14ac:dyDescent="0.2"/>
    <row r="500" s="1" customFormat="1" ht="11.25" x14ac:dyDescent="0.2"/>
    <row r="501" s="1" customFormat="1" ht="11.25" x14ac:dyDescent="0.2"/>
    <row r="502" s="1" customFormat="1" ht="11.25" x14ac:dyDescent="0.2"/>
    <row r="503" s="1" customFormat="1" ht="11.25" x14ac:dyDescent="0.2"/>
    <row r="504" s="1" customFormat="1" ht="11.25" x14ac:dyDescent="0.2"/>
    <row r="505" s="1" customFormat="1" ht="11.25" x14ac:dyDescent="0.2"/>
    <row r="506" s="1" customFormat="1" ht="11.25" x14ac:dyDescent="0.2"/>
    <row r="507" s="1" customFormat="1" ht="11.25" x14ac:dyDescent="0.2"/>
    <row r="508" s="1" customFormat="1" ht="11.25" x14ac:dyDescent="0.2"/>
    <row r="509" s="1" customFormat="1" ht="11.25" x14ac:dyDescent="0.2"/>
    <row r="510" s="1" customFormat="1" ht="11.25" x14ac:dyDescent="0.2"/>
    <row r="511" s="1" customFormat="1" ht="11.25" x14ac:dyDescent="0.2"/>
    <row r="512" s="1" customFormat="1" ht="11.25" x14ac:dyDescent="0.2"/>
    <row r="513" s="1" customFormat="1" ht="11.25" x14ac:dyDescent="0.2"/>
    <row r="514" s="1" customFormat="1" ht="11.25" x14ac:dyDescent="0.2"/>
    <row r="515" s="1" customFormat="1" ht="11.25" x14ac:dyDescent="0.2"/>
    <row r="516" s="1" customFormat="1" ht="11.25" x14ac:dyDescent="0.2"/>
    <row r="517" s="1" customFormat="1" ht="11.25" x14ac:dyDescent="0.2"/>
    <row r="518" s="1" customFormat="1" ht="11.25" x14ac:dyDescent="0.2"/>
    <row r="519" s="1" customFormat="1" ht="11.25" x14ac:dyDescent="0.2"/>
    <row r="520" s="1" customFormat="1" ht="11.25" x14ac:dyDescent="0.2"/>
    <row r="521" s="1" customFormat="1" ht="11.25" x14ac:dyDescent="0.2"/>
    <row r="522" s="1" customFormat="1" ht="11.25" x14ac:dyDescent="0.2"/>
    <row r="523" s="1" customFormat="1" ht="11.25" x14ac:dyDescent="0.2"/>
    <row r="524" s="1" customFormat="1" ht="11.25" x14ac:dyDescent="0.2"/>
    <row r="525" s="1" customFormat="1" ht="11.25" x14ac:dyDescent="0.2"/>
    <row r="526" s="1" customFormat="1" ht="11.25" x14ac:dyDescent="0.2"/>
    <row r="527" s="1" customFormat="1" ht="11.25" x14ac:dyDescent="0.2"/>
    <row r="528" s="1" customFormat="1" ht="11.25" x14ac:dyDescent="0.2"/>
    <row r="529" s="1" customFormat="1" ht="11.25" x14ac:dyDescent="0.2"/>
    <row r="530" s="1" customFormat="1" ht="11.25" x14ac:dyDescent="0.2"/>
    <row r="531" s="1" customFormat="1" ht="11.25" x14ac:dyDescent="0.2"/>
    <row r="532" s="1" customFormat="1" ht="11.25" x14ac:dyDescent="0.2"/>
    <row r="533" s="1" customFormat="1" ht="11.25" x14ac:dyDescent="0.2"/>
    <row r="534" s="1" customFormat="1" ht="11.25" x14ac:dyDescent="0.2"/>
    <row r="535" s="1" customFormat="1" ht="11.25" x14ac:dyDescent="0.2"/>
    <row r="536" s="1" customFormat="1" ht="11.25" x14ac:dyDescent="0.2"/>
    <row r="537" s="1" customFormat="1" ht="11.25" x14ac:dyDescent="0.2"/>
    <row r="538" s="1" customFormat="1" ht="11.25" x14ac:dyDescent="0.2"/>
    <row r="539" s="1" customFormat="1" ht="11.25" x14ac:dyDescent="0.2"/>
    <row r="540" s="1" customFormat="1" ht="11.25" x14ac:dyDescent="0.2"/>
    <row r="541" s="1" customFormat="1" ht="11.25" x14ac:dyDescent="0.2"/>
    <row r="542" s="1" customFormat="1" ht="11.25" x14ac:dyDescent="0.2"/>
    <row r="543" s="1" customFormat="1" ht="11.25" x14ac:dyDescent="0.2"/>
    <row r="544" s="1" customFormat="1" ht="11.25" x14ac:dyDescent="0.2"/>
    <row r="545" s="1" customFormat="1" ht="11.25" x14ac:dyDescent="0.2"/>
    <row r="546" s="1" customFormat="1" ht="11.25" x14ac:dyDescent="0.2"/>
    <row r="547" s="1" customFormat="1" ht="11.25" x14ac:dyDescent="0.2"/>
    <row r="548" s="1" customFormat="1" ht="11.25" x14ac:dyDescent="0.2"/>
    <row r="549" s="1" customFormat="1" ht="11.25" x14ac:dyDescent="0.2"/>
    <row r="550" s="1" customFormat="1" ht="11.25" x14ac:dyDescent="0.2"/>
    <row r="551" s="1" customFormat="1" ht="11.25" x14ac:dyDescent="0.2"/>
    <row r="552" s="1" customFormat="1" ht="11.25" x14ac:dyDescent="0.2"/>
    <row r="553" s="1" customFormat="1" ht="11.25" x14ac:dyDescent="0.2"/>
    <row r="554" s="1" customFormat="1" ht="11.25" x14ac:dyDescent="0.2"/>
    <row r="555" s="1" customFormat="1" ht="11.25" x14ac:dyDescent="0.2"/>
    <row r="556" s="1" customFormat="1" ht="11.25" x14ac:dyDescent="0.2"/>
    <row r="557" s="1" customFormat="1" ht="11.25" x14ac:dyDescent="0.2"/>
    <row r="558" s="1" customFormat="1" ht="11.25" x14ac:dyDescent="0.2"/>
    <row r="559" s="1" customFormat="1" ht="11.25" x14ac:dyDescent="0.2"/>
    <row r="560" s="1" customFormat="1" ht="11.25" x14ac:dyDescent="0.2"/>
    <row r="561" s="1" customFormat="1" ht="11.25" x14ac:dyDescent="0.2"/>
    <row r="562" s="1" customFormat="1" ht="11.25" x14ac:dyDescent="0.2"/>
    <row r="563" s="1" customFormat="1" ht="11.25" x14ac:dyDescent="0.2"/>
    <row r="564" s="1" customFormat="1" ht="11.25" x14ac:dyDescent="0.2"/>
    <row r="565" s="1" customFormat="1" ht="11.25" x14ac:dyDescent="0.2"/>
    <row r="566" s="1" customFormat="1" ht="11.25" x14ac:dyDescent="0.2"/>
    <row r="567" s="1" customFormat="1" ht="11.25" x14ac:dyDescent="0.2"/>
    <row r="568" s="1" customFormat="1" ht="11.25" x14ac:dyDescent="0.2"/>
    <row r="569" s="1" customFormat="1" ht="11.25" x14ac:dyDescent="0.2"/>
    <row r="570" s="1" customFormat="1" ht="11.25" x14ac:dyDescent="0.2"/>
    <row r="571" s="1" customFormat="1" ht="11.25" x14ac:dyDescent="0.2"/>
    <row r="572" s="1" customFormat="1" ht="11.25" x14ac:dyDescent="0.2"/>
    <row r="573" s="1" customFormat="1" ht="11.25" x14ac:dyDescent="0.2"/>
    <row r="574" s="1" customFormat="1" ht="11.25" x14ac:dyDescent="0.2"/>
    <row r="575" s="1" customFormat="1" ht="11.25" x14ac:dyDescent="0.2"/>
    <row r="576" s="1" customFormat="1" ht="11.25" x14ac:dyDescent="0.2"/>
    <row r="577" s="1" customFormat="1" ht="11.25" x14ac:dyDescent="0.2"/>
    <row r="578" s="1" customFormat="1" ht="11.25" x14ac:dyDescent="0.2"/>
    <row r="579" s="1" customFormat="1" ht="11.25" x14ac:dyDescent="0.2"/>
    <row r="580" s="1" customFormat="1" ht="11.25" x14ac:dyDescent="0.2"/>
    <row r="581" s="1" customFormat="1" ht="11.25" x14ac:dyDescent="0.2"/>
    <row r="582" s="1" customFormat="1" ht="11.25" x14ac:dyDescent="0.2"/>
    <row r="583" s="1" customFormat="1" ht="11.25" x14ac:dyDescent="0.2"/>
    <row r="584" s="1" customFormat="1" ht="11.25" x14ac:dyDescent="0.2"/>
    <row r="585" s="1" customFormat="1" ht="11.25" x14ac:dyDescent="0.2"/>
    <row r="586" s="1" customFormat="1" ht="11.25" x14ac:dyDescent="0.2"/>
    <row r="587" s="1" customFormat="1" ht="11.25" x14ac:dyDescent="0.2"/>
    <row r="588" s="1" customFormat="1" ht="11.25" x14ac:dyDescent="0.2"/>
    <row r="589" s="1" customFormat="1" ht="11.25" x14ac:dyDescent="0.2"/>
    <row r="590" s="1" customFormat="1" ht="11.25" x14ac:dyDescent="0.2"/>
    <row r="591" s="1" customFormat="1" ht="11.25" x14ac:dyDescent="0.2"/>
    <row r="592" s="1" customFormat="1" ht="11.25" x14ac:dyDescent="0.2"/>
    <row r="593" s="1" customFormat="1" ht="11.25" x14ac:dyDescent="0.2"/>
    <row r="594" s="1" customFormat="1" ht="11.25" x14ac:dyDescent="0.2"/>
    <row r="595" s="1" customFormat="1" ht="11.25" x14ac:dyDescent="0.2"/>
    <row r="596" s="1" customFormat="1" ht="11.25" x14ac:dyDescent="0.2"/>
    <row r="597" s="1" customFormat="1" ht="11.25" x14ac:dyDescent="0.2"/>
    <row r="598" s="1" customFormat="1" ht="11.25" x14ac:dyDescent="0.2"/>
    <row r="599" s="1" customFormat="1" ht="11.25" x14ac:dyDescent="0.2"/>
    <row r="600" s="1" customFormat="1" ht="11.25" x14ac:dyDescent="0.2"/>
    <row r="601" s="1" customFormat="1" ht="11.25" x14ac:dyDescent="0.2"/>
    <row r="602" s="1" customFormat="1" ht="11.25" x14ac:dyDescent="0.2"/>
    <row r="603" s="1" customFormat="1" ht="11.25" x14ac:dyDescent="0.2"/>
    <row r="604" s="1" customFormat="1" ht="11.25" x14ac:dyDescent="0.2"/>
    <row r="605" s="1" customFormat="1" ht="11.25" x14ac:dyDescent="0.2"/>
    <row r="606" s="1" customFormat="1" ht="11.25" x14ac:dyDescent="0.2"/>
    <row r="607" s="1" customFormat="1" ht="11.25" x14ac:dyDescent="0.2"/>
    <row r="608" s="1" customFormat="1" ht="11.25" x14ac:dyDescent="0.2"/>
    <row r="609" s="1" customFormat="1" ht="11.25" x14ac:dyDescent="0.2"/>
    <row r="610" s="1" customFormat="1" ht="11.25" x14ac:dyDescent="0.2"/>
    <row r="611" s="1" customFormat="1" ht="11.25" x14ac:dyDescent="0.2"/>
    <row r="612" s="1" customFormat="1" ht="11.25" x14ac:dyDescent="0.2"/>
    <row r="613" s="1" customFormat="1" ht="11.25" x14ac:dyDescent="0.2"/>
    <row r="614" s="1" customFormat="1" ht="11.25" x14ac:dyDescent="0.2"/>
    <row r="615" s="1" customFormat="1" ht="11.25" x14ac:dyDescent="0.2"/>
    <row r="616" s="1" customFormat="1" ht="11.25" x14ac:dyDescent="0.2"/>
    <row r="617" s="1" customFormat="1" ht="11.25" x14ac:dyDescent="0.2"/>
    <row r="618" s="1" customFormat="1" ht="11.25" x14ac:dyDescent="0.2"/>
    <row r="619" s="1" customFormat="1" ht="11.25" x14ac:dyDescent="0.2"/>
    <row r="620" s="1" customFormat="1" ht="11.25" x14ac:dyDescent="0.2"/>
    <row r="621" s="1" customFormat="1" ht="11.25" x14ac:dyDescent="0.2"/>
    <row r="622" s="1" customFormat="1" ht="11.25" x14ac:dyDescent="0.2"/>
    <row r="623" s="1" customFormat="1" ht="11.25" x14ac:dyDescent="0.2"/>
    <row r="624" s="1" customFormat="1" ht="11.25" x14ac:dyDescent="0.2"/>
    <row r="625" s="1" customFormat="1" ht="11.25" x14ac:dyDescent="0.2"/>
    <row r="626" s="1" customFormat="1" ht="11.25" x14ac:dyDescent="0.2"/>
    <row r="627" s="1" customFormat="1" ht="11.25" x14ac:dyDescent="0.2"/>
    <row r="628" s="1" customFormat="1" ht="11.25" x14ac:dyDescent="0.2"/>
    <row r="629" s="1" customFormat="1" ht="11.25" x14ac:dyDescent="0.2"/>
    <row r="630" s="1" customFormat="1" ht="11.25" x14ac:dyDescent="0.2"/>
    <row r="631" s="1" customFormat="1" ht="11.25" x14ac:dyDescent="0.2"/>
    <row r="632" s="1" customFormat="1" ht="11.25" x14ac:dyDescent="0.2"/>
    <row r="633" s="1" customFormat="1" ht="11.25" x14ac:dyDescent="0.2"/>
    <row r="634" s="1" customFormat="1" ht="11.25" x14ac:dyDescent="0.2"/>
    <row r="635" s="1" customFormat="1" ht="11.25" x14ac:dyDescent="0.2"/>
    <row r="636" s="1" customFormat="1" ht="11.25" x14ac:dyDescent="0.2"/>
    <row r="637" s="1" customFormat="1" ht="11.25" x14ac:dyDescent="0.2"/>
    <row r="638" s="1" customFormat="1" ht="11.25" x14ac:dyDescent="0.2"/>
    <row r="639" s="1" customFormat="1" ht="11.25" x14ac:dyDescent="0.2"/>
    <row r="640" s="1" customFormat="1" ht="11.25" x14ac:dyDescent="0.2"/>
    <row r="641" s="1" customFormat="1" ht="11.25" x14ac:dyDescent="0.2"/>
    <row r="642" s="1" customFormat="1" ht="11.25" x14ac:dyDescent="0.2"/>
    <row r="643" s="1" customFormat="1" ht="11.25" x14ac:dyDescent="0.2"/>
    <row r="644" s="1" customFormat="1" ht="11.25" x14ac:dyDescent="0.2"/>
    <row r="645" s="1" customFormat="1" ht="11.25" x14ac:dyDescent="0.2"/>
    <row r="646" s="1" customFormat="1" ht="11.25" x14ac:dyDescent="0.2"/>
    <row r="647" s="1" customFormat="1" ht="11.25" x14ac:dyDescent="0.2"/>
    <row r="648" s="1" customFormat="1" ht="11.25" x14ac:dyDescent="0.2"/>
    <row r="649" s="1" customFormat="1" ht="11.25" x14ac:dyDescent="0.2"/>
    <row r="650" s="1" customFormat="1" ht="11.25" x14ac:dyDescent="0.2"/>
    <row r="651" s="1" customFormat="1" ht="11.25" x14ac:dyDescent="0.2"/>
    <row r="652" s="1" customFormat="1" ht="11.25" x14ac:dyDescent="0.2"/>
    <row r="653" s="1" customFormat="1" ht="11.25" x14ac:dyDescent="0.2"/>
    <row r="654" s="1" customFormat="1" ht="11.25" x14ac:dyDescent="0.2"/>
    <row r="655" s="1" customFormat="1" ht="11.25" x14ac:dyDescent="0.2"/>
    <row r="656" s="1" customFormat="1" ht="11.25" x14ac:dyDescent="0.2"/>
    <row r="657" s="1" customFormat="1" ht="11.25" x14ac:dyDescent="0.2"/>
    <row r="658" s="1" customFormat="1" ht="11.25" x14ac:dyDescent="0.2"/>
    <row r="659" s="1" customFormat="1" ht="11.25" x14ac:dyDescent="0.2"/>
    <row r="660" s="1" customFormat="1" ht="11.25" x14ac:dyDescent="0.2"/>
    <row r="661" s="1" customFormat="1" ht="11.25" x14ac:dyDescent="0.2"/>
    <row r="662" s="1" customFormat="1" ht="11.25" x14ac:dyDescent="0.2"/>
    <row r="663" s="1" customFormat="1" ht="11.25" x14ac:dyDescent="0.2"/>
    <row r="664" s="1" customFormat="1" ht="11.25" x14ac:dyDescent="0.2"/>
    <row r="665" s="1" customFormat="1" ht="11.25" x14ac:dyDescent="0.2"/>
    <row r="666" s="1" customFormat="1" ht="11.25" x14ac:dyDescent="0.2"/>
    <row r="667" s="1" customFormat="1" ht="11.25" x14ac:dyDescent="0.2"/>
    <row r="668" s="1" customFormat="1" ht="11.25" x14ac:dyDescent="0.2"/>
    <row r="669" s="1" customFormat="1" ht="11.25" x14ac:dyDescent="0.2"/>
    <row r="670" s="1" customFormat="1" ht="11.25" x14ac:dyDescent="0.2"/>
    <row r="671" s="1" customFormat="1" ht="11.25" x14ac:dyDescent="0.2"/>
    <row r="672" s="1" customFormat="1" ht="11.25" x14ac:dyDescent="0.2"/>
    <row r="673" s="1" customFormat="1" ht="11.25" x14ac:dyDescent="0.2"/>
    <row r="674" s="1" customFormat="1" ht="11.25" x14ac:dyDescent="0.2"/>
    <row r="675" s="1" customFormat="1" ht="11.25" x14ac:dyDescent="0.2"/>
    <row r="676" s="1" customFormat="1" ht="11.25" x14ac:dyDescent="0.2"/>
    <row r="677" s="1" customFormat="1" ht="11.25" x14ac:dyDescent="0.2"/>
    <row r="678" s="1" customFormat="1" ht="11.25" x14ac:dyDescent="0.2"/>
    <row r="679" s="1" customFormat="1" ht="11.25" x14ac:dyDescent="0.2"/>
    <row r="680" s="1" customFormat="1" ht="11.25" x14ac:dyDescent="0.2"/>
    <row r="681" s="1" customFormat="1" ht="11.25" x14ac:dyDescent="0.2"/>
    <row r="682" s="1" customFormat="1" ht="11.25" x14ac:dyDescent="0.2"/>
    <row r="683" s="1" customFormat="1" ht="11.25" x14ac:dyDescent="0.2"/>
    <row r="684" s="1" customFormat="1" ht="11.25" x14ac:dyDescent="0.2"/>
    <row r="685" s="1" customFormat="1" ht="11.25" x14ac:dyDescent="0.2"/>
    <row r="686" s="1" customFormat="1" ht="11.25" x14ac:dyDescent="0.2"/>
    <row r="687" s="1" customFormat="1" ht="11.25" x14ac:dyDescent="0.2"/>
    <row r="688" s="1" customFormat="1" ht="11.25" x14ac:dyDescent="0.2"/>
    <row r="689" s="1" customFormat="1" ht="11.25" x14ac:dyDescent="0.2"/>
    <row r="690" s="1" customFormat="1" ht="11.25" x14ac:dyDescent="0.2"/>
    <row r="691" s="1" customFormat="1" ht="11.25" x14ac:dyDescent="0.2"/>
    <row r="692" s="1" customFormat="1" ht="11.25" x14ac:dyDescent="0.2"/>
    <row r="693" s="1" customFormat="1" ht="11.25" x14ac:dyDescent="0.2"/>
    <row r="694" s="1" customFormat="1" ht="11.25" x14ac:dyDescent="0.2"/>
    <row r="695" s="1" customFormat="1" ht="11.25" x14ac:dyDescent="0.2"/>
    <row r="696" s="1" customFormat="1" ht="11.25" x14ac:dyDescent="0.2"/>
    <row r="697" s="1" customFormat="1" ht="11.25" x14ac:dyDescent="0.2"/>
    <row r="698" s="1" customFormat="1" ht="11.25" x14ac:dyDescent="0.2"/>
    <row r="699" s="1" customFormat="1" ht="11.25" x14ac:dyDescent="0.2"/>
    <row r="700" s="1" customFormat="1" ht="11.25" x14ac:dyDescent="0.2"/>
    <row r="701" s="1" customFormat="1" ht="11.25" x14ac:dyDescent="0.2"/>
    <row r="702" s="1" customFormat="1" ht="11.25" x14ac:dyDescent="0.2"/>
    <row r="703" s="1" customFormat="1" ht="11.25" x14ac:dyDescent="0.2"/>
    <row r="704" s="1" customFormat="1" ht="11.25" x14ac:dyDescent="0.2"/>
    <row r="705" s="1" customFormat="1" ht="11.25" x14ac:dyDescent="0.2"/>
    <row r="706" s="1" customFormat="1" ht="11.25" x14ac:dyDescent="0.2"/>
    <row r="707" s="1" customFormat="1" ht="11.25" x14ac:dyDescent="0.2"/>
    <row r="708" s="1" customFormat="1" ht="11.25" x14ac:dyDescent="0.2"/>
    <row r="709" s="1" customFormat="1" ht="11.25" x14ac:dyDescent="0.2"/>
    <row r="710" s="1" customFormat="1" ht="11.25" x14ac:dyDescent="0.2"/>
    <row r="711" s="1" customFormat="1" ht="11.25" x14ac:dyDescent="0.2"/>
    <row r="712" s="1" customFormat="1" ht="11.25" x14ac:dyDescent="0.2"/>
    <row r="713" s="1" customFormat="1" ht="11.25" x14ac:dyDescent="0.2"/>
    <row r="714" s="1" customFormat="1" ht="11.25" x14ac:dyDescent="0.2"/>
    <row r="715" s="1" customFormat="1" ht="11.25" x14ac:dyDescent="0.2"/>
    <row r="716" s="1" customFormat="1" ht="11.25" x14ac:dyDescent="0.2"/>
    <row r="717" s="1" customFormat="1" ht="11.25" x14ac:dyDescent="0.2"/>
    <row r="718" s="1" customFormat="1" ht="11.25" x14ac:dyDescent="0.2"/>
    <row r="719" s="1" customFormat="1" ht="11.25" x14ac:dyDescent="0.2"/>
    <row r="720" s="1" customFormat="1" ht="11.25" x14ac:dyDescent="0.2"/>
    <row r="721" s="1" customFormat="1" ht="11.25" x14ac:dyDescent="0.2"/>
    <row r="722" s="1" customFormat="1" ht="11.25" x14ac:dyDescent="0.2"/>
    <row r="723" s="1" customFormat="1" ht="11.25" x14ac:dyDescent="0.2"/>
    <row r="724" s="1" customFormat="1" ht="11.25" x14ac:dyDescent="0.2"/>
    <row r="725" s="1" customFormat="1" ht="11.25" x14ac:dyDescent="0.2"/>
    <row r="726" s="1" customFormat="1" ht="11.25" x14ac:dyDescent="0.2"/>
    <row r="727" s="1" customFormat="1" ht="11.25" x14ac:dyDescent="0.2"/>
    <row r="728" s="1" customFormat="1" ht="11.25" x14ac:dyDescent="0.2"/>
    <row r="729" s="1" customFormat="1" ht="11.25" x14ac:dyDescent="0.2"/>
    <row r="730" s="1" customFormat="1" ht="11.25" x14ac:dyDescent="0.2"/>
    <row r="731" s="1" customFormat="1" ht="11.25" x14ac:dyDescent="0.2"/>
    <row r="732" s="1" customFormat="1" ht="11.25" x14ac:dyDescent="0.2"/>
    <row r="733" s="1" customFormat="1" ht="11.25" x14ac:dyDescent="0.2"/>
    <row r="734" s="1" customFormat="1" ht="11.25" x14ac:dyDescent="0.2"/>
    <row r="735" s="1" customFormat="1" ht="11.25" x14ac:dyDescent="0.2"/>
    <row r="736" s="1" customFormat="1" ht="11.25" x14ac:dyDescent="0.2"/>
    <row r="737" s="1" customFormat="1" ht="11.25" x14ac:dyDescent="0.2"/>
    <row r="738" s="1" customFormat="1" ht="11.25" x14ac:dyDescent="0.2"/>
    <row r="739" s="1" customFormat="1" ht="11.25" x14ac:dyDescent="0.2"/>
    <row r="740" s="1" customFormat="1" ht="11.25" x14ac:dyDescent="0.2"/>
    <row r="741" s="1" customFormat="1" ht="11.25" x14ac:dyDescent="0.2"/>
    <row r="742" s="1" customFormat="1" ht="11.25" x14ac:dyDescent="0.2"/>
    <row r="743" s="1" customFormat="1" ht="11.25" x14ac:dyDescent="0.2"/>
    <row r="744" s="1" customFormat="1" ht="11.25" x14ac:dyDescent="0.2"/>
    <row r="745" s="1" customFormat="1" ht="11.25" x14ac:dyDescent="0.2"/>
    <row r="746" s="1" customFormat="1" ht="11.25" x14ac:dyDescent="0.2"/>
    <row r="747" s="1" customFormat="1" ht="11.25" x14ac:dyDescent="0.2"/>
    <row r="748" s="1" customFormat="1" ht="11.25" x14ac:dyDescent="0.2"/>
    <row r="749" s="1" customFormat="1" ht="11.25" x14ac:dyDescent="0.2"/>
    <row r="750" s="1" customFormat="1" ht="11.25" x14ac:dyDescent="0.2"/>
    <row r="751" s="1" customFormat="1" ht="11.25" x14ac:dyDescent="0.2"/>
    <row r="752" s="1" customFormat="1" ht="11.25" x14ac:dyDescent="0.2"/>
    <row r="753" s="1" customFormat="1" ht="11.25" x14ac:dyDescent="0.2"/>
    <row r="754" s="1" customFormat="1" ht="11.25" x14ac:dyDescent="0.2"/>
    <row r="755" s="1" customFormat="1" ht="11.25" x14ac:dyDescent="0.2"/>
    <row r="756" s="1" customFormat="1" ht="11.25" x14ac:dyDescent="0.2"/>
    <row r="757" s="1" customFormat="1" ht="11.25" x14ac:dyDescent="0.2"/>
    <row r="758" s="1" customFormat="1" ht="11.25" x14ac:dyDescent="0.2"/>
    <row r="759" s="1" customFormat="1" ht="11.25" x14ac:dyDescent="0.2"/>
    <row r="760" s="1" customFormat="1" ht="11.25" x14ac:dyDescent="0.2"/>
    <row r="761" s="1" customFormat="1" ht="11.25" x14ac:dyDescent="0.2"/>
    <row r="762" s="1" customFormat="1" ht="11.25" x14ac:dyDescent="0.2"/>
    <row r="763" s="1" customFormat="1" ht="11.25" x14ac:dyDescent="0.2"/>
    <row r="764" s="1" customFormat="1" ht="11.25" x14ac:dyDescent="0.2"/>
    <row r="765" s="1" customFormat="1" ht="11.25" x14ac:dyDescent="0.2"/>
    <row r="766" s="1" customFormat="1" ht="11.25" x14ac:dyDescent="0.2"/>
    <row r="767" s="1" customFormat="1" ht="11.25" x14ac:dyDescent="0.2"/>
    <row r="768" s="1" customFormat="1" ht="11.25" x14ac:dyDescent="0.2"/>
    <row r="769" s="1" customFormat="1" ht="11.25" x14ac:dyDescent="0.2"/>
    <row r="770" s="1" customFormat="1" ht="11.25" x14ac:dyDescent="0.2"/>
    <row r="771" s="1" customFormat="1" ht="11.25" x14ac:dyDescent="0.2"/>
    <row r="772" s="1" customFormat="1" ht="11.25" x14ac:dyDescent="0.2"/>
    <row r="773" s="1" customFormat="1" ht="11.25" x14ac:dyDescent="0.2"/>
    <row r="774" s="1" customFormat="1" ht="11.25" x14ac:dyDescent="0.2"/>
    <row r="775" s="1" customFormat="1" ht="11.25" x14ac:dyDescent="0.2"/>
    <row r="776" s="1" customFormat="1" ht="11.25" x14ac:dyDescent="0.2"/>
    <row r="777" s="1" customFormat="1" ht="11.25" x14ac:dyDescent="0.2"/>
    <row r="778" s="1" customFormat="1" ht="11.25" x14ac:dyDescent="0.2"/>
    <row r="779" s="1" customFormat="1" ht="11.25" x14ac:dyDescent="0.2"/>
    <row r="780" s="1" customFormat="1" ht="11.25" x14ac:dyDescent="0.2"/>
    <row r="781" s="1" customFormat="1" ht="11.25" x14ac:dyDescent="0.2"/>
    <row r="782" s="1" customFormat="1" ht="11.25" x14ac:dyDescent="0.2"/>
    <row r="783" s="1" customFormat="1" ht="11.25" x14ac:dyDescent="0.2"/>
    <row r="784" s="1" customFormat="1" ht="11.25" x14ac:dyDescent="0.2"/>
    <row r="785" s="1" customFormat="1" ht="11.25" x14ac:dyDescent="0.2"/>
    <row r="786" s="1" customFormat="1" ht="11.25" x14ac:dyDescent="0.2"/>
    <row r="787" s="1" customFormat="1" ht="11.25" x14ac:dyDescent="0.2"/>
    <row r="788" s="1" customFormat="1" ht="11.25" x14ac:dyDescent="0.2"/>
    <row r="789" s="1" customFormat="1" ht="11.25" x14ac:dyDescent="0.2"/>
    <row r="790" s="1" customFormat="1" ht="11.25" x14ac:dyDescent="0.2"/>
    <row r="791" s="1" customFormat="1" ht="11.25" x14ac:dyDescent="0.2"/>
    <row r="792" s="1" customFormat="1" ht="11.25" x14ac:dyDescent="0.2"/>
    <row r="793" s="1" customFormat="1" ht="11.25" x14ac:dyDescent="0.2"/>
    <row r="794" s="1" customFormat="1" ht="11.25" x14ac:dyDescent="0.2"/>
    <row r="795" s="1" customFormat="1" ht="11.25" x14ac:dyDescent="0.2"/>
    <row r="796" s="1" customFormat="1" ht="11.25" x14ac:dyDescent="0.2"/>
    <row r="797" s="1" customFormat="1" ht="11.25" x14ac:dyDescent="0.2"/>
    <row r="798" s="1" customFormat="1" ht="11.25" x14ac:dyDescent="0.2"/>
    <row r="799" s="1" customFormat="1" ht="11.25" x14ac:dyDescent="0.2"/>
    <row r="800" s="1" customFormat="1" ht="11.25" x14ac:dyDescent="0.2"/>
    <row r="801" s="1" customFormat="1" ht="11.25" x14ac:dyDescent="0.2"/>
    <row r="802" s="1" customFormat="1" ht="11.25" x14ac:dyDescent="0.2"/>
    <row r="803" s="1" customFormat="1" ht="11.25" x14ac:dyDescent="0.2"/>
    <row r="804" s="1" customFormat="1" ht="11.25" x14ac:dyDescent="0.2"/>
    <row r="805" s="1" customFormat="1" ht="11.25" x14ac:dyDescent="0.2"/>
    <row r="806" s="1" customFormat="1" ht="11.25" x14ac:dyDescent="0.2"/>
    <row r="807" s="1" customFormat="1" ht="11.25" x14ac:dyDescent="0.2"/>
    <row r="808" s="1" customFormat="1" ht="11.25" x14ac:dyDescent="0.2"/>
    <row r="809" s="1" customFormat="1" ht="11.25" x14ac:dyDescent="0.2"/>
    <row r="810" s="1" customFormat="1" ht="11.25" x14ac:dyDescent="0.2"/>
    <row r="811" s="1" customFormat="1" ht="11.25" x14ac:dyDescent="0.2"/>
    <row r="812" s="1" customFormat="1" ht="11.25" x14ac:dyDescent="0.2"/>
    <row r="813" s="1" customFormat="1" ht="11.25" x14ac:dyDescent="0.2"/>
    <row r="814" s="1" customFormat="1" ht="11.25" x14ac:dyDescent="0.2"/>
    <row r="815" s="1" customFormat="1" ht="11.25" x14ac:dyDescent="0.2"/>
    <row r="816" s="1" customFormat="1" ht="11.25" x14ac:dyDescent="0.2"/>
    <row r="817" s="1" customFormat="1" ht="11.25" x14ac:dyDescent="0.2"/>
    <row r="818" s="1" customFormat="1" ht="11.25" x14ac:dyDescent="0.2"/>
    <row r="819" s="1" customFormat="1" ht="11.25" x14ac:dyDescent="0.2"/>
    <row r="820" s="1" customFormat="1" ht="11.25" x14ac:dyDescent="0.2"/>
    <row r="821" s="1" customFormat="1" ht="11.25" x14ac:dyDescent="0.2"/>
    <row r="822" s="1" customFormat="1" ht="11.25" x14ac:dyDescent="0.2"/>
    <row r="823" s="1" customFormat="1" ht="11.25" x14ac:dyDescent="0.2"/>
    <row r="824" s="1" customFormat="1" ht="11.25" x14ac:dyDescent="0.2"/>
    <row r="825" s="1" customFormat="1" ht="11.25" x14ac:dyDescent="0.2"/>
    <row r="826" s="1" customFormat="1" ht="11.25" x14ac:dyDescent="0.2"/>
    <row r="827" s="1" customFormat="1" ht="11.25" x14ac:dyDescent="0.2"/>
    <row r="828" s="1" customFormat="1" ht="11.25" x14ac:dyDescent="0.2"/>
    <row r="829" s="1" customFormat="1" ht="11.25" x14ac:dyDescent="0.2"/>
    <row r="830" s="1" customFormat="1" ht="11.25" x14ac:dyDescent="0.2"/>
    <row r="831" s="1" customFormat="1" ht="11.25" x14ac:dyDescent="0.2"/>
    <row r="832" s="1" customFormat="1" ht="11.25" x14ac:dyDescent="0.2"/>
    <row r="833" s="1" customFormat="1" ht="11.25" x14ac:dyDescent="0.2"/>
    <row r="834" s="1" customFormat="1" ht="11.25" x14ac:dyDescent="0.2"/>
    <row r="835" s="1" customFormat="1" ht="11.25" x14ac:dyDescent="0.2"/>
    <row r="836" s="1" customFormat="1" ht="11.25" x14ac:dyDescent="0.2"/>
    <row r="837" s="1" customFormat="1" ht="11.25" x14ac:dyDescent="0.2"/>
    <row r="838" s="1" customFormat="1" ht="11.25" x14ac:dyDescent="0.2"/>
    <row r="839" s="1" customFormat="1" ht="11.25" x14ac:dyDescent="0.2"/>
    <row r="840" s="1" customFormat="1" ht="11.25" x14ac:dyDescent="0.2"/>
    <row r="841" s="1" customFormat="1" ht="11.25" x14ac:dyDescent="0.2"/>
    <row r="842" s="1" customFormat="1" ht="11.25" x14ac:dyDescent="0.2"/>
    <row r="843" s="1" customFormat="1" ht="11.25" x14ac:dyDescent="0.2"/>
    <row r="844" s="1" customFormat="1" ht="11.25" x14ac:dyDescent="0.2"/>
    <row r="845" s="1" customFormat="1" ht="11.25" x14ac:dyDescent="0.2"/>
    <row r="846" s="1" customFormat="1" ht="11.25" x14ac:dyDescent="0.2"/>
    <row r="847" s="1" customFormat="1" ht="11.25" x14ac:dyDescent="0.2"/>
    <row r="848" s="1" customFormat="1" ht="11.25" x14ac:dyDescent="0.2"/>
    <row r="849" s="1" customFormat="1" ht="11.25" x14ac:dyDescent="0.2"/>
    <row r="850" s="1" customFormat="1" ht="11.25" x14ac:dyDescent="0.2"/>
    <row r="851" s="1" customFormat="1" ht="11.25" x14ac:dyDescent="0.2"/>
    <row r="852" s="1" customFormat="1" ht="11.25" x14ac:dyDescent="0.2"/>
    <row r="853" s="1" customFormat="1" ht="11.25" x14ac:dyDescent="0.2"/>
    <row r="854" s="1" customFormat="1" ht="11.25" x14ac:dyDescent="0.2"/>
    <row r="855" s="1" customFormat="1" ht="11.25" x14ac:dyDescent="0.2"/>
    <row r="856" s="1" customFormat="1" ht="11.25" x14ac:dyDescent="0.2"/>
    <row r="857" s="1" customFormat="1" ht="11.25" x14ac:dyDescent="0.2"/>
    <row r="858" s="1" customFormat="1" ht="11.25" x14ac:dyDescent="0.2"/>
    <row r="859" s="1" customFormat="1" ht="11.25" x14ac:dyDescent="0.2"/>
    <row r="860" s="1" customFormat="1" ht="11.25" x14ac:dyDescent="0.2"/>
    <row r="861" s="1" customFormat="1" ht="11.25" x14ac:dyDescent="0.2"/>
    <row r="862" s="1" customFormat="1" ht="11.25" x14ac:dyDescent="0.2"/>
    <row r="863" s="1" customFormat="1" ht="11.25" x14ac:dyDescent="0.2"/>
    <row r="864" s="1" customFormat="1" ht="11.25" x14ac:dyDescent="0.2"/>
    <row r="865" s="1" customFormat="1" ht="11.25" x14ac:dyDescent="0.2"/>
    <row r="866" s="1" customFormat="1" ht="11.25" x14ac:dyDescent="0.2"/>
    <row r="867" s="1" customFormat="1" ht="11.25" x14ac:dyDescent="0.2"/>
    <row r="868" s="1" customFormat="1" ht="11.25" x14ac:dyDescent="0.2"/>
    <row r="869" s="1" customFormat="1" ht="11.25" x14ac:dyDescent="0.2"/>
    <row r="870" s="1" customFormat="1" ht="11.25" x14ac:dyDescent="0.2"/>
    <row r="871" s="1" customFormat="1" ht="11.25" x14ac:dyDescent="0.2"/>
    <row r="872" s="1" customFormat="1" ht="11.25" x14ac:dyDescent="0.2"/>
    <row r="873" s="1" customFormat="1" ht="11.25" x14ac:dyDescent="0.2"/>
    <row r="874" s="1" customFormat="1" ht="11.25" x14ac:dyDescent="0.2"/>
    <row r="875" s="1" customFormat="1" ht="11.25" x14ac:dyDescent="0.2"/>
    <row r="876" s="1" customFormat="1" ht="11.25" x14ac:dyDescent="0.2"/>
    <row r="877" s="1" customFormat="1" ht="11.25" x14ac:dyDescent="0.2"/>
    <row r="878" s="1" customFormat="1" ht="11.25" x14ac:dyDescent="0.2"/>
    <row r="879" s="1" customFormat="1" ht="11.25" x14ac:dyDescent="0.2"/>
    <row r="880" s="1" customFormat="1" ht="11.25" x14ac:dyDescent="0.2"/>
    <row r="881" s="1" customFormat="1" ht="11.25" x14ac:dyDescent="0.2"/>
    <row r="882" s="1" customFormat="1" ht="11.25" x14ac:dyDescent="0.2"/>
    <row r="883" s="1" customFormat="1" ht="11.25" x14ac:dyDescent="0.2"/>
    <row r="884" s="1" customFormat="1" ht="11.25" x14ac:dyDescent="0.2"/>
    <row r="885" s="1" customFormat="1" ht="11.25" x14ac:dyDescent="0.2"/>
    <row r="886" s="1" customFormat="1" ht="11.25" x14ac:dyDescent="0.2"/>
    <row r="887" s="1" customFormat="1" ht="11.25" x14ac:dyDescent="0.2"/>
    <row r="888" s="1" customFormat="1" ht="11.25" x14ac:dyDescent="0.2"/>
    <row r="889" s="1" customFormat="1" ht="11.25" x14ac:dyDescent="0.2"/>
    <row r="890" s="1" customFormat="1" ht="11.25" x14ac:dyDescent="0.2"/>
    <row r="891" s="1" customFormat="1" ht="11.25" x14ac:dyDescent="0.2"/>
    <row r="892" s="1" customFormat="1" ht="11.25" x14ac:dyDescent="0.2"/>
    <row r="893" s="1" customFormat="1" ht="11.25" x14ac:dyDescent="0.2"/>
    <row r="894" s="1" customFormat="1" ht="11.25" x14ac:dyDescent="0.2"/>
    <row r="895" s="1" customFormat="1" ht="11.25" x14ac:dyDescent="0.2"/>
    <row r="896" s="1" customFormat="1" ht="11.25" x14ac:dyDescent="0.2"/>
    <row r="897" s="1" customFormat="1" ht="11.25" x14ac:dyDescent="0.2"/>
    <row r="898" s="1" customFormat="1" ht="11.25" x14ac:dyDescent="0.2"/>
    <row r="899" s="1" customFormat="1" ht="11.25" x14ac:dyDescent="0.2"/>
    <row r="900" s="1" customFormat="1" ht="11.25" x14ac:dyDescent="0.2"/>
    <row r="901" s="1" customFormat="1" ht="11.25" x14ac:dyDescent="0.2"/>
    <row r="902" s="1" customFormat="1" ht="11.25" x14ac:dyDescent="0.2"/>
    <row r="903" s="1" customFormat="1" ht="11.25" x14ac:dyDescent="0.2"/>
    <row r="904" s="1" customFormat="1" ht="11.25" x14ac:dyDescent="0.2"/>
    <row r="905" s="1" customFormat="1" ht="11.25" x14ac:dyDescent="0.2"/>
    <row r="906" s="1" customFormat="1" ht="11.25" x14ac:dyDescent="0.2"/>
    <row r="907" s="1" customFormat="1" ht="11.25" x14ac:dyDescent="0.2"/>
    <row r="908" s="1" customFormat="1" ht="11.25" x14ac:dyDescent="0.2"/>
    <row r="909" s="1" customFormat="1" ht="11.25" x14ac:dyDescent="0.2"/>
    <row r="910" s="1" customFormat="1" ht="11.25" x14ac:dyDescent="0.2"/>
    <row r="911" s="1" customFormat="1" ht="11.25" x14ac:dyDescent="0.2"/>
    <row r="912" s="1" customFormat="1" ht="11.25" x14ac:dyDescent="0.2"/>
    <row r="913" s="1" customFormat="1" ht="11.25" x14ac:dyDescent="0.2"/>
    <row r="914" s="1" customFormat="1" ht="11.25" x14ac:dyDescent="0.2"/>
    <row r="915" s="1" customFormat="1" ht="11.25" x14ac:dyDescent="0.2"/>
    <row r="916" s="1" customFormat="1" ht="11.25" x14ac:dyDescent="0.2"/>
    <row r="917" s="1" customFormat="1" ht="11.25" x14ac:dyDescent="0.2"/>
    <row r="918" s="1" customFormat="1" ht="11.25" x14ac:dyDescent="0.2"/>
    <row r="919" s="1" customFormat="1" ht="11.25" x14ac:dyDescent="0.2"/>
    <row r="920" s="1" customFormat="1" ht="11.25" x14ac:dyDescent="0.2"/>
    <row r="921" s="1" customFormat="1" ht="11.25" x14ac:dyDescent="0.2"/>
    <row r="922" s="1" customFormat="1" ht="11.25" x14ac:dyDescent="0.2"/>
    <row r="923" s="1" customFormat="1" ht="11.25" x14ac:dyDescent="0.2"/>
    <row r="924" s="1" customFormat="1" ht="11.25" x14ac:dyDescent="0.2"/>
    <row r="925" s="1" customFormat="1" ht="11.25" x14ac:dyDescent="0.2"/>
    <row r="926" s="1" customFormat="1" ht="11.25" x14ac:dyDescent="0.2"/>
    <row r="927" s="1" customFormat="1" ht="11.25" x14ac:dyDescent="0.2"/>
    <row r="928" s="1" customFormat="1" ht="11.25" x14ac:dyDescent="0.2"/>
    <row r="929" s="1" customFormat="1" ht="11.25" x14ac:dyDescent="0.2"/>
    <row r="930" s="1" customFormat="1" ht="11.25" x14ac:dyDescent="0.2"/>
    <row r="931" s="1" customFormat="1" ht="11.25" x14ac:dyDescent="0.2"/>
    <row r="932" s="1" customFormat="1" ht="11.25" x14ac:dyDescent="0.2"/>
    <row r="933" s="1" customFormat="1" ht="11.25" x14ac:dyDescent="0.2"/>
    <row r="934" s="1" customFormat="1" ht="11.25" x14ac:dyDescent="0.2"/>
    <row r="935" s="1" customFormat="1" ht="11.25" x14ac:dyDescent="0.2"/>
    <row r="936" s="1" customFormat="1" ht="11.25" x14ac:dyDescent="0.2"/>
    <row r="937" s="1" customFormat="1" ht="11.25" x14ac:dyDescent="0.2"/>
    <row r="938" s="1" customFormat="1" ht="11.25" x14ac:dyDescent="0.2"/>
    <row r="939" s="1" customFormat="1" ht="11.25" x14ac:dyDescent="0.2"/>
    <row r="940" s="1" customFormat="1" ht="11.25" x14ac:dyDescent="0.2"/>
    <row r="941" s="1" customFormat="1" ht="11.25" x14ac:dyDescent="0.2"/>
    <row r="942" s="1" customFormat="1" ht="11.25" x14ac:dyDescent="0.2"/>
    <row r="943" s="1" customFormat="1" ht="11.25" x14ac:dyDescent="0.2"/>
    <row r="944" s="1" customFormat="1" ht="11.25" x14ac:dyDescent="0.2"/>
    <row r="945" s="1" customFormat="1" ht="11.25" x14ac:dyDescent="0.2"/>
    <row r="946" s="1" customFormat="1" ht="11.25" x14ac:dyDescent="0.2"/>
    <row r="947" s="1" customFormat="1" ht="11.25" x14ac:dyDescent="0.2"/>
    <row r="948" s="1" customFormat="1" ht="11.25" x14ac:dyDescent="0.2"/>
    <row r="949" s="1" customFormat="1" ht="11.25" x14ac:dyDescent="0.2"/>
    <row r="950" s="1" customFormat="1" ht="11.25" x14ac:dyDescent="0.2"/>
    <row r="951" s="1" customFormat="1" ht="11.25" x14ac:dyDescent="0.2"/>
    <row r="952" s="1" customFormat="1" ht="11.25" x14ac:dyDescent="0.2"/>
    <row r="953" s="1" customFormat="1" ht="11.25" x14ac:dyDescent="0.2"/>
    <row r="954" s="1" customFormat="1" ht="11.25" x14ac:dyDescent="0.2"/>
    <row r="955" s="1" customFormat="1" ht="11.25" x14ac:dyDescent="0.2"/>
    <row r="956" s="1" customFormat="1" ht="11.25" x14ac:dyDescent="0.2"/>
    <row r="957" s="1" customFormat="1" ht="11.25" x14ac:dyDescent="0.2"/>
    <row r="958" s="1" customFormat="1" ht="11.25" x14ac:dyDescent="0.2"/>
    <row r="959" s="1" customFormat="1" ht="11.25" x14ac:dyDescent="0.2"/>
    <row r="960" s="1" customFormat="1" ht="11.25" x14ac:dyDescent="0.2"/>
    <row r="961" s="1" customFormat="1" ht="11.25" x14ac:dyDescent="0.2"/>
    <row r="962" s="1" customFormat="1" ht="11.25" x14ac:dyDescent="0.2"/>
    <row r="963" s="1" customFormat="1" ht="11.25" x14ac:dyDescent="0.2"/>
    <row r="964" s="1" customFormat="1" ht="11.25" x14ac:dyDescent="0.2"/>
    <row r="965" s="1" customFormat="1" ht="11.25" x14ac:dyDescent="0.2"/>
    <row r="966" s="1" customFormat="1" ht="11.25" x14ac:dyDescent="0.2"/>
    <row r="967" s="1" customFormat="1" ht="11.25" x14ac:dyDescent="0.2"/>
    <row r="968" s="1" customFormat="1" ht="11.25" x14ac:dyDescent="0.2"/>
    <row r="969" s="1" customFormat="1" ht="11.25" x14ac:dyDescent="0.2"/>
    <row r="970" s="1" customFormat="1" ht="11.25" x14ac:dyDescent="0.2"/>
    <row r="971" s="1" customFormat="1" ht="11.25" x14ac:dyDescent="0.2"/>
    <row r="972" s="1" customFormat="1" ht="11.25" x14ac:dyDescent="0.2"/>
    <row r="973" s="1" customFormat="1" ht="11.25" x14ac:dyDescent="0.2"/>
    <row r="974" s="1" customFormat="1" ht="11.25" x14ac:dyDescent="0.2"/>
    <row r="975" s="1" customFormat="1" ht="11.25" x14ac:dyDescent="0.2"/>
    <row r="976" s="1" customFormat="1" ht="11.25" x14ac:dyDescent="0.2"/>
    <row r="977" s="1" customFormat="1" ht="11.25" x14ac:dyDescent="0.2"/>
    <row r="978" s="1" customFormat="1" ht="11.25" x14ac:dyDescent="0.2"/>
    <row r="979" s="1" customFormat="1" ht="11.25" x14ac:dyDescent="0.2"/>
    <row r="980" s="1" customFormat="1" ht="11.25" x14ac:dyDescent="0.2"/>
    <row r="981" s="1" customFormat="1" ht="11.25" x14ac:dyDescent="0.2"/>
    <row r="982" s="1" customFormat="1" ht="11.25" x14ac:dyDescent="0.2"/>
    <row r="983" s="1" customFormat="1" ht="11.25" x14ac:dyDescent="0.2"/>
    <row r="984" s="1" customFormat="1" ht="11.25" x14ac:dyDescent="0.2"/>
    <row r="985" s="1" customFormat="1" ht="11.25" x14ac:dyDescent="0.2"/>
    <row r="986" s="1" customFormat="1" ht="11.25" x14ac:dyDescent="0.2"/>
    <row r="987" s="1" customFormat="1" ht="11.25" x14ac:dyDescent="0.2"/>
    <row r="988" s="1" customFormat="1" ht="11.25" x14ac:dyDescent="0.2"/>
    <row r="989" s="1" customFormat="1" ht="11.25" x14ac:dyDescent="0.2"/>
    <row r="990" s="1" customFormat="1" ht="11.25" x14ac:dyDescent="0.2"/>
    <row r="991" s="1" customFormat="1" ht="11.25" x14ac:dyDescent="0.2"/>
    <row r="992" s="1" customFormat="1" ht="11.25" x14ac:dyDescent="0.2"/>
    <row r="993" s="1" customFormat="1" ht="11.25" x14ac:dyDescent="0.2"/>
    <row r="994" s="1" customFormat="1" ht="11.25" x14ac:dyDescent="0.2"/>
    <row r="995" s="1" customFormat="1" ht="11.25" x14ac:dyDescent="0.2"/>
    <row r="996" s="1" customFormat="1" ht="11.25" x14ac:dyDescent="0.2"/>
    <row r="997" s="1" customFormat="1" ht="11.25" x14ac:dyDescent="0.2"/>
    <row r="998" s="1" customFormat="1" ht="11.25" x14ac:dyDescent="0.2"/>
    <row r="999" s="1" customFormat="1" ht="11.25" x14ac:dyDescent="0.2"/>
    <row r="1000" s="1" customFormat="1" ht="11.25" x14ac:dyDescent="0.2"/>
    <row r="1001" s="1" customFormat="1" ht="11.25" x14ac:dyDescent="0.2"/>
    <row r="1002" s="1" customFormat="1" ht="11.25" x14ac:dyDescent="0.2"/>
    <row r="1003" s="1" customFormat="1" ht="11.25" x14ac:dyDescent="0.2"/>
    <row r="1004" s="1" customFormat="1" ht="11.25" x14ac:dyDescent="0.2"/>
    <row r="1005" s="1" customFormat="1" ht="11.25" x14ac:dyDescent="0.2"/>
    <row r="1006" s="1" customFormat="1" ht="11.25" x14ac:dyDescent="0.2"/>
    <row r="1007" s="1" customFormat="1" ht="11.25" x14ac:dyDescent="0.2"/>
    <row r="1008" s="1" customFormat="1" ht="11.25" x14ac:dyDescent="0.2"/>
    <row r="1009" s="1" customFormat="1" ht="11.25" x14ac:dyDescent="0.2"/>
    <row r="1010" s="1" customFormat="1" ht="11.25" x14ac:dyDescent="0.2"/>
    <row r="1011" s="1" customFormat="1" ht="11.25" x14ac:dyDescent="0.2"/>
    <row r="1012" s="1" customFormat="1" ht="11.25" x14ac:dyDescent="0.2"/>
    <row r="1013" s="1" customFormat="1" ht="11.25" x14ac:dyDescent="0.2"/>
    <row r="1014" s="1" customFormat="1" ht="11.25" x14ac:dyDescent="0.2"/>
    <row r="1015" s="1" customFormat="1" ht="11.25" x14ac:dyDescent="0.2"/>
    <row r="1016" s="1" customFormat="1" ht="11.25" x14ac:dyDescent="0.2"/>
    <row r="1017" s="1" customFormat="1" ht="11.25" x14ac:dyDescent="0.2"/>
    <row r="1018" s="1" customFormat="1" ht="11.25" x14ac:dyDescent="0.2"/>
    <row r="1019" s="1" customFormat="1" ht="11.25" x14ac:dyDescent="0.2"/>
    <row r="1020" s="1" customFormat="1" ht="11.25" x14ac:dyDescent="0.2"/>
    <row r="1021" s="1" customFormat="1" ht="11.25" x14ac:dyDescent="0.2"/>
    <row r="1022" s="1" customFormat="1" ht="11.25" x14ac:dyDescent="0.2"/>
    <row r="1023" s="1" customFormat="1" ht="11.25" x14ac:dyDescent="0.2"/>
    <row r="1024" s="1" customFormat="1" ht="11.25" x14ac:dyDescent="0.2"/>
    <row r="1025" s="1" customFormat="1" ht="11.25" x14ac:dyDescent="0.2"/>
    <row r="1026" s="1" customFormat="1" ht="11.25" x14ac:dyDescent="0.2"/>
    <row r="1027" s="1" customFormat="1" ht="11.25" x14ac:dyDescent="0.2"/>
    <row r="1028" s="1" customFormat="1" ht="11.25" x14ac:dyDescent="0.2"/>
    <row r="1029" s="1" customFormat="1" ht="11.25" x14ac:dyDescent="0.2"/>
    <row r="1030" s="1" customFormat="1" ht="11.25" x14ac:dyDescent="0.2"/>
    <row r="1031" s="1" customFormat="1" ht="11.25" x14ac:dyDescent="0.2"/>
    <row r="1032" s="1" customFormat="1" ht="11.25" x14ac:dyDescent="0.2"/>
    <row r="1033" s="1" customFormat="1" ht="11.25" x14ac:dyDescent="0.2"/>
    <row r="1034" s="1" customFormat="1" ht="11.25" x14ac:dyDescent="0.2"/>
    <row r="1035" s="1" customFormat="1" ht="11.25" x14ac:dyDescent="0.2"/>
    <row r="1036" s="1" customFormat="1" ht="11.25" x14ac:dyDescent="0.2"/>
    <row r="1037" s="1" customFormat="1" ht="11.25" x14ac:dyDescent="0.2"/>
    <row r="1038" s="1" customFormat="1" ht="11.25" x14ac:dyDescent="0.2"/>
    <row r="1039" s="1" customFormat="1" ht="11.25" x14ac:dyDescent="0.2"/>
    <row r="1040" s="1" customFormat="1" ht="11.25" x14ac:dyDescent="0.2"/>
    <row r="1041" s="1" customFormat="1" ht="11.25" x14ac:dyDescent="0.2"/>
    <row r="1042" s="1" customFormat="1" ht="11.25" x14ac:dyDescent="0.2"/>
    <row r="1043" s="1" customFormat="1" ht="11.25" x14ac:dyDescent="0.2"/>
    <row r="1044" s="1" customFormat="1" ht="11.25" x14ac:dyDescent="0.2"/>
    <row r="1045" s="1" customFormat="1" ht="11.25" x14ac:dyDescent="0.2"/>
    <row r="1046" s="1" customFormat="1" ht="11.25" x14ac:dyDescent="0.2"/>
    <row r="1047" s="1" customFormat="1" ht="11.25" x14ac:dyDescent="0.2"/>
    <row r="1048" s="1" customFormat="1" ht="11.25" x14ac:dyDescent="0.2"/>
    <row r="1049" s="1" customFormat="1" ht="11.25" x14ac:dyDescent="0.2"/>
    <row r="1050" s="1" customFormat="1" ht="11.25" x14ac:dyDescent="0.2"/>
    <row r="1051" s="1" customFormat="1" ht="11.25" x14ac:dyDescent="0.2"/>
    <row r="1052" s="1" customFormat="1" ht="11.25" x14ac:dyDescent="0.2"/>
    <row r="1053" s="1" customFormat="1" ht="11.25" x14ac:dyDescent="0.2"/>
    <row r="1054" s="1" customFormat="1" ht="11.25" x14ac:dyDescent="0.2"/>
    <row r="1055" s="1" customFormat="1" ht="11.25" x14ac:dyDescent="0.2"/>
    <row r="1056" s="1" customFormat="1" ht="11.25" x14ac:dyDescent="0.2"/>
    <row r="1057" s="1" customFormat="1" ht="11.25" x14ac:dyDescent="0.2"/>
    <row r="1058" s="1" customFormat="1" ht="11.25" x14ac:dyDescent="0.2"/>
    <row r="1059" s="1" customFormat="1" ht="11.25" x14ac:dyDescent="0.2"/>
    <row r="1060" s="1" customFormat="1" ht="11.25" x14ac:dyDescent="0.2"/>
    <row r="1061" s="1" customFormat="1" ht="11.25" x14ac:dyDescent="0.2"/>
    <row r="1062" s="1" customFormat="1" ht="11.25" x14ac:dyDescent="0.2"/>
    <row r="1063" s="1" customFormat="1" ht="11.25" x14ac:dyDescent="0.2"/>
    <row r="1064" s="1" customFormat="1" ht="11.25" x14ac:dyDescent="0.2"/>
    <row r="1065" s="1" customFormat="1" ht="11.25" x14ac:dyDescent="0.2"/>
    <row r="1066" s="1" customFormat="1" ht="11.25" x14ac:dyDescent="0.2"/>
    <row r="1067" s="1" customFormat="1" ht="11.25" x14ac:dyDescent="0.2"/>
    <row r="1068" s="1" customFormat="1" ht="11.25" x14ac:dyDescent="0.2"/>
    <row r="1069" s="1" customFormat="1" ht="11.25" x14ac:dyDescent="0.2"/>
    <row r="1070" s="1" customFormat="1" ht="11.25" x14ac:dyDescent="0.2"/>
    <row r="1071" s="1" customFormat="1" ht="11.25" x14ac:dyDescent="0.2"/>
    <row r="1072" s="1" customFormat="1" ht="11.25" x14ac:dyDescent="0.2"/>
    <row r="1073" s="1" customFormat="1" ht="11.25" x14ac:dyDescent="0.2"/>
    <row r="1074" s="1" customFormat="1" ht="11.25" x14ac:dyDescent="0.2"/>
    <row r="1075" s="1" customFormat="1" ht="11.25" x14ac:dyDescent="0.2"/>
    <row r="1076" s="1" customFormat="1" ht="11.25" x14ac:dyDescent="0.2"/>
    <row r="1077" s="1" customFormat="1" ht="11.25" x14ac:dyDescent="0.2"/>
    <row r="1078" s="1" customFormat="1" ht="11.25" x14ac:dyDescent="0.2"/>
    <row r="1079" s="1" customFormat="1" ht="11.25" x14ac:dyDescent="0.2"/>
    <row r="1080" s="1" customFormat="1" ht="11.25" x14ac:dyDescent="0.2"/>
    <row r="1081" s="1" customFormat="1" ht="11.25" x14ac:dyDescent="0.2"/>
    <row r="1082" s="1" customFormat="1" ht="11.25" x14ac:dyDescent="0.2"/>
    <row r="1083" s="1" customFormat="1" ht="11.25" x14ac:dyDescent="0.2"/>
    <row r="1084" s="1" customFormat="1" ht="11.25" x14ac:dyDescent="0.2"/>
    <row r="1085" s="1" customFormat="1" ht="11.25" x14ac:dyDescent="0.2"/>
    <row r="1086" s="1" customFormat="1" ht="11.25" x14ac:dyDescent="0.2"/>
    <row r="1087" s="1" customFormat="1" ht="11.25" x14ac:dyDescent="0.2"/>
    <row r="1088" s="1" customFormat="1" ht="11.25" x14ac:dyDescent="0.2"/>
    <row r="1089" s="1" customFormat="1" ht="11.25" x14ac:dyDescent="0.2"/>
    <row r="1090" s="1" customFormat="1" ht="11.25" x14ac:dyDescent="0.2"/>
    <row r="1091" s="1" customFormat="1" ht="11.25" x14ac:dyDescent="0.2"/>
    <row r="1092" s="1" customFormat="1" ht="11.25" x14ac:dyDescent="0.2"/>
    <row r="1093" s="1" customFormat="1" ht="11.25" x14ac:dyDescent="0.2"/>
    <row r="1094" s="1" customFormat="1" ht="11.25" x14ac:dyDescent="0.2"/>
    <row r="1095" s="1" customFormat="1" ht="11.25" x14ac:dyDescent="0.2"/>
    <row r="1096" s="1" customFormat="1" ht="11.25" x14ac:dyDescent="0.2"/>
    <row r="1097" s="1" customFormat="1" ht="11.25" x14ac:dyDescent="0.2"/>
    <row r="1098" s="1" customFormat="1" ht="11.25" x14ac:dyDescent="0.2"/>
    <row r="1099" s="1" customFormat="1" ht="11.25" x14ac:dyDescent="0.2"/>
    <row r="1100" s="1" customFormat="1" ht="11.25" x14ac:dyDescent="0.2"/>
    <row r="1101" s="1" customFormat="1" ht="11.25" x14ac:dyDescent="0.2"/>
    <row r="1102" s="1" customFormat="1" ht="11.25" x14ac:dyDescent="0.2"/>
    <row r="1103" s="1" customFormat="1" ht="11.25" x14ac:dyDescent="0.2"/>
    <row r="1104" s="1" customFormat="1" ht="11.25" x14ac:dyDescent="0.2"/>
    <row r="1105" s="1" customFormat="1" ht="11.25" x14ac:dyDescent="0.2"/>
    <row r="1106" s="1" customFormat="1" ht="11.25" x14ac:dyDescent="0.2"/>
    <row r="1107" s="1" customFormat="1" ht="11.25" x14ac:dyDescent="0.2"/>
    <row r="1108" s="1" customFormat="1" ht="11.25" x14ac:dyDescent="0.2"/>
    <row r="1109" s="1" customFormat="1" ht="11.25" x14ac:dyDescent="0.2"/>
    <row r="1110" s="1" customFormat="1" ht="11.25" x14ac:dyDescent="0.2"/>
    <row r="1111" s="1" customFormat="1" ht="11.25" x14ac:dyDescent="0.2"/>
    <row r="1112" s="1" customFormat="1" ht="11.25" x14ac:dyDescent="0.2"/>
    <row r="1113" s="1" customFormat="1" ht="11.25" x14ac:dyDescent="0.2"/>
    <row r="1114" s="1" customFormat="1" ht="11.25" x14ac:dyDescent="0.2"/>
    <row r="1115" s="1" customFormat="1" ht="11.25" x14ac:dyDescent="0.2"/>
    <row r="1116" s="1" customFormat="1" ht="11.25" x14ac:dyDescent="0.2"/>
    <row r="1117" s="1" customFormat="1" ht="11.25" x14ac:dyDescent="0.2"/>
    <row r="1118" s="1" customFormat="1" ht="11.25" x14ac:dyDescent="0.2"/>
    <row r="1119" s="1" customFormat="1" ht="11.25" x14ac:dyDescent="0.2"/>
    <row r="1120" s="1" customFormat="1" ht="11.25" x14ac:dyDescent="0.2"/>
    <row r="1121" s="1" customFormat="1" ht="11.25" x14ac:dyDescent="0.2"/>
    <row r="1122" s="1" customFormat="1" ht="11.25" x14ac:dyDescent="0.2"/>
    <row r="1123" s="1" customFormat="1" ht="11.25" x14ac:dyDescent="0.2"/>
    <row r="1124" s="1" customFormat="1" ht="11.25" x14ac:dyDescent="0.2"/>
    <row r="1125" s="1" customFormat="1" ht="11.25" x14ac:dyDescent="0.2"/>
    <row r="1126" s="1" customFormat="1" ht="11.25" x14ac:dyDescent="0.2"/>
    <row r="1127" s="1" customFormat="1" ht="11.25" x14ac:dyDescent="0.2"/>
    <row r="1128" s="1" customFormat="1" ht="11.25" x14ac:dyDescent="0.2"/>
    <row r="1129" s="1" customFormat="1" ht="11.25" x14ac:dyDescent="0.2"/>
    <row r="1130" s="1" customFormat="1" ht="11.25" x14ac:dyDescent="0.2"/>
    <row r="1131" s="1" customFormat="1" ht="11.25" x14ac:dyDescent="0.2"/>
    <row r="1132" s="1" customFormat="1" ht="11.25" x14ac:dyDescent="0.2"/>
    <row r="1133" s="1" customFormat="1" ht="11.25" x14ac:dyDescent="0.2"/>
    <row r="1134" s="1" customFormat="1" ht="11.25" x14ac:dyDescent="0.2"/>
    <row r="1135" s="1" customFormat="1" ht="11.25" x14ac:dyDescent="0.2"/>
    <row r="1136" s="1" customFormat="1" ht="11.25" x14ac:dyDescent="0.2"/>
    <row r="1137" s="1" customFormat="1" ht="11.25" x14ac:dyDescent="0.2"/>
    <row r="1138" s="1" customFormat="1" ht="11.25" x14ac:dyDescent="0.2"/>
    <row r="1139" s="1" customFormat="1" ht="11.25" x14ac:dyDescent="0.2"/>
    <row r="1140" s="1" customFormat="1" ht="11.25" x14ac:dyDescent="0.2"/>
    <row r="1141" s="1" customFormat="1" ht="11.25" x14ac:dyDescent="0.2"/>
    <row r="1142" s="1" customFormat="1" ht="11.25" x14ac:dyDescent="0.2"/>
    <row r="1143" s="1" customFormat="1" ht="11.25" x14ac:dyDescent="0.2"/>
    <row r="1144" s="1" customFormat="1" ht="11.25" x14ac:dyDescent="0.2"/>
    <row r="1145" s="1" customFormat="1" ht="11.25" x14ac:dyDescent="0.2"/>
    <row r="1146" s="1" customFormat="1" ht="11.25" x14ac:dyDescent="0.2"/>
    <row r="1147" s="1" customFormat="1" ht="11.25" x14ac:dyDescent="0.2"/>
    <row r="1148" s="1" customFormat="1" ht="11.25" x14ac:dyDescent="0.2"/>
    <row r="1149" s="1" customFormat="1" ht="11.25" x14ac:dyDescent="0.2"/>
    <row r="1150" s="1" customFormat="1" ht="11.25" x14ac:dyDescent="0.2"/>
    <row r="1151" s="1" customFormat="1" ht="11.25" x14ac:dyDescent="0.2"/>
    <row r="1152" s="1" customFormat="1" ht="11.25" x14ac:dyDescent="0.2"/>
    <row r="1153" s="1" customFormat="1" ht="11.25" x14ac:dyDescent="0.2"/>
    <row r="1154" s="1" customFormat="1" ht="11.25" x14ac:dyDescent="0.2"/>
    <row r="1155" s="1" customFormat="1" ht="11.25" x14ac:dyDescent="0.2"/>
    <row r="1156" s="1" customFormat="1" ht="11.25" x14ac:dyDescent="0.2"/>
    <row r="1157" s="1" customFormat="1" ht="11.25" x14ac:dyDescent="0.2"/>
    <row r="1158" s="1" customFormat="1" ht="11.25" x14ac:dyDescent="0.2"/>
    <row r="1159" s="1" customFormat="1" ht="11.25" x14ac:dyDescent="0.2"/>
    <row r="1160" s="1" customFormat="1" ht="11.25" x14ac:dyDescent="0.2"/>
    <row r="1161" s="1" customFormat="1" ht="11.25" x14ac:dyDescent="0.2"/>
    <row r="1162" s="1" customFormat="1" ht="11.25" x14ac:dyDescent="0.2"/>
    <row r="1163" s="1" customFormat="1" ht="11.25" x14ac:dyDescent="0.2"/>
    <row r="1164" s="1" customFormat="1" ht="11.25" x14ac:dyDescent="0.2"/>
    <row r="1165" s="1" customFormat="1" ht="11.25" x14ac:dyDescent="0.2"/>
    <row r="1166" s="1" customFormat="1" ht="11.25" x14ac:dyDescent="0.2"/>
    <row r="1167" s="1" customFormat="1" ht="11.25" x14ac:dyDescent="0.2"/>
    <row r="1168" s="1" customFormat="1" ht="11.25" x14ac:dyDescent="0.2"/>
    <row r="1169" s="1" customFormat="1" ht="11.25" x14ac:dyDescent="0.2"/>
    <row r="1170" s="1" customFormat="1" ht="11.25" x14ac:dyDescent="0.2"/>
    <row r="1171" s="1" customFormat="1" ht="11.25" x14ac:dyDescent="0.2"/>
    <row r="1172" s="1" customFormat="1" ht="11.25" x14ac:dyDescent="0.2"/>
    <row r="1173" s="1" customFormat="1" ht="11.25" x14ac:dyDescent="0.2"/>
    <row r="1174" s="1" customFormat="1" ht="11.25" x14ac:dyDescent="0.2"/>
    <row r="1175" s="1" customFormat="1" ht="11.25" x14ac:dyDescent="0.2"/>
    <row r="1176" s="1" customFormat="1" ht="11.25" x14ac:dyDescent="0.2"/>
    <row r="1177" s="1" customFormat="1" ht="11.25" x14ac:dyDescent="0.2"/>
    <row r="1178" s="1" customFormat="1" ht="11.25" x14ac:dyDescent="0.2"/>
    <row r="1179" s="1" customFormat="1" ht="11.25" x14ac:dyDescent="0.2"/>
    <row r="1180" s="1" customFormat="1" ht="11.25" x14ac:dyDescent="0.2"/>
    <row r="1181" s="1" customFormat="1" ht="11.25" x14ac:dyDescent="0.2"/>
    <row r="1182" s="1" customFormat="1" ht="11.25" x14ac:dyDescent="0.2"/>
    <row r="1183" s="1" customFormat="1" ht="11.25" x14ac:dyDescent="0.2"/>
    <row r="1184" s="1" customFormat="1" ht="11.25" x14ac:dyDescent="0.2"/>
    <row r="1185" s="1" customFormat="1" ht="11.25" x14ac:dyDescent="0.2"/>
    <row r="1186" s="1" customFormat="1" ht="11.25" x14ac:dyDescent="0.2"/>
    <row r="1187" s="1" customFormat="1" ht="11.25" x14ac:dyDescent="0.2"/>
    <row r="1188" s="1" customFormat="1" ht="11.25" x14ac:dyDescent="0.2"/>
    <row r="1189" s="1" customFormat="1" ht="11.25" x14ac:dyDescent="0.2"/>
    <row r="1190" s="1" customFormat="1" ht="11.25" x14ac:dyDescent="0.2"/>
    <row r="1191" s="1" customFormat="1" ht="11.25" x14ac:dyDescent="0.2"/>
    <row r="1192" s="1" customFormat="1" ht="11.25" x14ac:dyDescent="0.2"/>
    <row r="1193" s="1" customFormat="1" ht="11.25" x14ac:dyDescent="0.2"/>
    <row r="1194" s="1" customFormat="1" ht="11.25" x14ac:dyDescent="0.2"/>
    <row r="1195" s="1" customFormat="1" ht="11.25" x14ac:dyDescent="0.2"/>
    <row r="1196" s="1" customFormat="1" ht="11.25" x14ac:dyDescent="0.2"/>
    <row r="1197" s="1" customFormat="1" ht="11.25" x14ac:dyDescent="0.2"/>
    <row r="1198" s="1" customFormat="1" ht="11.25" x14ac:dyDescent="0.2"/>
    <row r="1199" s="1" customFormat="1" ht="11.25" x14ac:dyDescent="0.2"/>
    <row r="1200" s="1" customFormat="1" ht="11.25" x14ac:dyDescent="0.2"/>
    <row r="1201" s="1" customFormat="1" ht="11.25" x14ac:dyDescent="0.2"/>
    <row r="1202" s="1" customFormat="1" ht="11.25" x14ac:dyDescent="0.2"/>
    <row r="1203" s="1" customFormat="1" ht="11.25" x14ac:dyDescent="0.2"/>
    <row r="1204" s="1" customFormat="1" ht="11.25" x14ac:dyDescent="0.2"/>
    <row r="1205" s="1" customFormat="1" ht="11.25" x14ac:dyDescent="0.2"/>
    <row r="1206" s="1" customFormat="1" ht="11.25" x14ac:dyDescent="0.2"/>
    <row r="1207" s="1" customFormat="1" ht="11.25" x14ac:dyDescent="0.2"/>
    <row r="1208" s="1" customFormat="1" ht="11.25" x14ac:dyDescent="0.2"/>
    <row r="1209" s="1" customFormat="1" ht="11.25" x14ac:dyDescent="0.2"/>
    <row r="1210" s="1" customFormat="1" ht="11.25" x14ac:dyDescent="0.2"/>
    <row r="1211" s="1" customFormat="1" ht="11.25" x14ac:dyDescent="0.2"/>
    <row r="1212" s="1" customFormat="1" ht="11.25" x14ac:dyDescent="0.2"/>
    <row r="1213" s="1" customFormat="1" ht="11.25" x14ac:dyDescent="0.2"/>
    <row r="1214" s="1" customFormat="1" ht="11.25" x14ac:dyDescent="0.2"/>
    <row r="1215" s="1" customFormat="1" ht="11.25" x14ac:dyDescent="0.2"/>
    <row r="1216" s="1" customFormat="1" ht="11.25" x14ac:dyDescent="0.2"/>
    <row r="1217" s="1" customFormat="1" ht="11.25" x14ac:dyDescent="0.2"/>
    <row r="1218" s="1" customFormat="1" ht="11.25" x14ac:dyDescent="0.2"/>
    <row r="1219" s="1" customFormat="1" ht="11.25" x14ac:dyDescent="0.2"/>
    <row r="1220" s="1" customFormat="1" ht="11.25" x14ac:dyDescent="0.2"/>
    <row r="1221" s="1" customFormat="1" ht="11.25" x14ac:dyDescent="0.2"/>
    <row r="1222" s="1" customFormat="1" ht="11.25" x14ac:dyDescent="0.2"/>
    <row r="1223" s="1" customFormat="1" ht="11.25" x14ac:dyDescent="0.2"/>
    <row r="1224" s="1" customFormat="1" ht="11.25" x14ac:dyDescent="0.2"/>
    <row r="1225" s="1" customFormat="1" ht="11.25" x14ac:dyDescent="0.2"/>
    <row r="1226" s="1" customFormat="1" ht="11.25" x14ac:dyDescent="0.2"/>
    <row r="1227" s="1" customFormat="1" ht="11.25" x14ac:dyDescent="0.2"/>
    <row r="1228" s="1" customFormat="1" ht="11.25" x14ac:dyDescent="0.2"/>
  </sheetData>
  <mergeCells count="13">
    <mergeCell ref="A345:M345"/>
    <mergeCell ref="A344:M344"/>
    <mergeCell ref="A292:M292"/>
    <mergeCell ref="A293:M293"/>
    <mergeCell ref="A240:M240"/>
    <mergeCell ref="A239:M239"/>
    <mergeCell ref="A181:M181"/>
    <mergeCell ref="A180:M180"/>
    <mergeCell ref="A122:M122"/>
    <mergeCell ref="A121:M121"/>
    <mergeCell ref="A59:M59"/>
    <mergeCell ref="A58:M58"/>
    <mergeCell ref="A1:M1"/>
  </mergeCells>
  <phoneticPr fontId="0" type="noConversion"/>
  <pageMargins left="0.5" right="0.5" top="0.75" bottom="0.75" header="0.5" footer="0.5"/>
  <pageSetup scale="75" orientation="landscape" r:id="rId1"/>
  <headerFooter alignWithMargins="0"/>
  <rowBreaks count="4" manualBreakCount="4">
    <brk id="122" max="12" man="1"/>
    <brk id="181" max="12" man="1"/>
    <brk id="240" max="12" man="1"/>
    <brk id="29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RURALCITIES</vt:lpstr>
      <vt:lpstr>RURALCITIES!Print_Area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2012-03-02T01:30:23Z</cp:lastPrinted>
  <dcterms:created xsi:type="dcterms:W3CDTF">2002-12-13T05:34:28Z</dcterms:created>
  <dcterms:modified xsi:type="dcterms:W3CDTF">2012-03-02T01:36:24Z</dcterms:modified>
</cp:coreProperties>
</file>