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5A53B570-3F97-4297-98FD-67BC968A330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LE 19" sheetId="1" r:id="rId1"/>
  </sheets>
  <definedNames>
    <definedName name="_1TABLE_20">#N/A</definedName>
    <definedName name="_xlnm.Print_Area" localSheetId="0">'TABLE 19'!$A$1:$K$289</definedName>
  </definedNames>
  <calcPr calcId="191029"/>
</workbook>
</file>

<file path=xl/calcChain.xml><?xml version="1.0" encoding="utf-8"?>
<calcChain xmlns="http://schemas.openxmlformats.org/spreadsheetml/2006/main">
  <c r="B266" i="1" l="1"/>
  <c r="C266" i="1"/>
  <c r="D266" i="1" s="1"/>
  <c r="E266" i="1"/>
  <c r="H74" i="1"/>
  <c r="I74" i="1"/>
  <c r="J74" i="1" s="1"/>
  <c r="K74" i="1"/>
  <c r="E25" i="1" s="1"/>
  <c r="B25" i="1" l="1"/>
  <c r="C25" i="1"/>
  <c r="D25" i="1" s="1"/>
  <c r="E265" i="1" l="1"/>
  <c r="C265" i="1"/>
  <c r="C24" i="1" s="1"/>
  <c r="B265" i="1"/>
  <c r="K73" i="1"/>
  <c r="I73" i="1"/>
  <c r="H73" i="1"/>
  <c r="E24" i="1" l="1"/>
  <c r="B24" i="1"/>
  <c r="D24" i="1" s="1"/>
  <c r="D265" i="1"/>
  <c r="J73" i="1"/>
  <c r="C264" i="1"/>
  <c r="D264" i="1" s="1"/>
  <c r="B263" i="1"/>
  <c r="C263" i="1"/>
  <c r="B264" i="1"/>
  <c r="I72" i="1"/>
  <c r="H71" i="1"/>
  <c r="B22" i="1" s="1"/>
  <c r="I71" i="1"/>
  <c r="K71" i="1"/>
  <c r="H72" i="1"/>
  <c r="K72" i="1"/>
  <c r="E263" i="1"/>
  <c r="E264" i="1"/>
  <c r="B262" i="1"/>
  <c r="C262" i="1"/>
  <c r="E262" i="1"/>
  <c r="H70" i="1"/>
  <c r="I70" i="1"/>
  <c r="K70" i="1"/>
  <c r="E23" i="1" l="1"/>
  <c r="E22" i="1"/>
  <c r="B23" i="1"/>
  <c r="C22" i="1"/>
  <c r="D22" i="1" s="1"/>
  <c r="J70" i="1"/>
  <c r="D263" i="1"/>
  <c r="J71" i="1"/>
  <c r="D262" i="1"/>
  <c r="C23" i="1"/>
  <c r="J72" i="1"/>
  <c r="C21" i="1"/>
  <c r="D23" i="1" l="1"/>
  <c r="B261" i="1"/>
  <c r="B21" i="1" l="1"/>
  <c r="E21" i="1"/>
  <c r="I261" i="1"/>
  <c r="C261" i="1" s="1"/>
  <c r="H69" i="1" l="1"/>
  <c r="B20" i="1" s="1"/>
  <c r="I69" i="1"/>
  <c r="K69" i="1"/>
  <c r="J69" i="1" l="1"/>
  <c r="C20" i="1"/>
  <c r="E261" i="1"/>
  <c r="E20" i="1" s="1"/>
  <c r="D20" i="1" l="1"/>
  <c r="D261" i="1"/>
  <c r="E260" i="1" l="1"/>
  <c r="C260" i="1"/>
  <c r="B260" i="1"/>
  <c r="K68" i="1"/>
  <c r="I68" i="1"/>
  <c r="H68" i="1"/>
  <c r="B19" i="1" l="1"/>
  <c r="C19" i="1"/>
  <c r="E19" i="1"/>
  <c r="D260" i="1"/>
  <c r="J68" i="1"/>
  <c r="E259" i="1"/>
  <c r="C259" i="1"/>
  <c r="B259" i="1"/>
  <c r="K67" i="1"/>
  <c r="I67" i="1"/>
  <c r="H67" i="1"/>
  <c r="D19" i="1" l="1"/>
  <c r="B18" i="1"/>
  <c r="C18" i="1"/>
  <c r="E18" i="1"/>
  <c r="D259" i="1"/>
  <c r="J67" i="1"/>
  <c r="C258" i="1"/>
  <c r="E258" i="1"/>
  <c r="B258" i="1"/>
  <c r="J231" i="1"/>
  <c r="K66" i="1"/>
  <c r="I66" i="1"/>
  <c r="H66" i="1"/>
  <c r="B17" i="1" s="1"/>
  <c r="D18" i="1" l="1"/>
  <c r="C17" i="1"/>
  <c r="D17" i="1" s="1"/>
  <c r="E17" i="1"/>
  <c r="D258" i="1"/>
  <c r="J66" i="1"/>
  <c r="E257" i="1"/>
  <c r="C257" i="1"/>
  <c r="B257" i="1"/>
  <c r="K230" i="1"/>
  <c r="I230" i="1"/>
  <c r="H230" i="1"/>
  <c r="K65" i="1"/>
  <c r="I65" i="1"/>
  <c r="H65" i="1"/>
  <c r="C16" i="1" l="1"/>
  <c r="E16" i="1"/>
  <c r="B16" i="1"/>
  <c r="J230" i="1"/>
  <c r="D257" i="1"/>
  <c r="J65" i="1"/>
  <c r="E256" i="1"/>
  <c r="C256" i="1"/>
  <c r="B256" i="1"/>
  <c r="K64" i="1"/>
  <c r="I64" i="1"/>
  <c r="H64" i="1"/>
  <c r="C15" i="1" l="1"/>
  <c r="D16" i="1"/>
  <c r="E15" i="1"/>
  <c r="B15" i="1"/>
  <c r="D256" i="1"/>
  <c r="J64" i="1"/>
  <c r="E255" i="1"/>
  <c r="C255" i="1"/>
  <c r="B255" i="1"/>
  <c r="K63" i="1"/>
  <c r="I63" i="1"/>
  <c r="H63" i="1"/>
  <c r="D15" i="1" l="1"/>
  <c r="B14" i="1"/>
  <c r="C14" i="1"/>
  <c r="E14" i="1"/>
  <c r="J63" i="1"/>
  <c r="D255" i="1"/>
  <c r="K62" i="1"/>
  <c r="I62" i="1"/>
  <c r="C13" i="1" s="1"/>
  <c r="H62" i="1"/>
  <c r="D206" i="1"/>
  <c r="J179" i="1"/>
  <c r="D179" i="1"/>
  <c r="J158" i="1"/>
  <c r="D158" i="1"/>
  <c r="J131" i="1"/>
  <c r="D131" i="1"/>
  <c r="J227" i="1"/>
  <c r="J110" i="1"/>
  <c r="D110" i="1"/>
  <c r="J83" i="1"/>
  <c r="D83" i="1"/>
  <c r="D62" i="1"/>
  <c r="D34" i="1"/>
  <c r="J34" i="1"/>
  <c r="J13" i="1"/>
  <c r="E254" i="1"/>
  <c r="B254" i="1"/>
  <c r="D254" i="1" s="1"/>
  <c r="D32" i="1"/>
  <c r="J32" i="1"/>
  <c r="H59" i="1"/>
  <c r="I59" i="1"/>
  <c r="K59" i="1"/>
  <c r="D60" i="1"/>
  <c r="H60" i="1"/>
  <c r="I60" i="1"/>
  <c r="K60" i="1"/>
  <c r="H61" i="1"/>
  <c r="I61" i="1"/>
  <c r="K61" i="1"/>
  <c r="D81" i="1"/>
  <c r="J81" i="1"/>
  <c r="D108" i="1"/>
  <c r="J108" i="1"/>
  <c r="D129" i="1"/>
  <c r="J129" i="1"/>
  <c r="D156" i="1"/>
  <c r="J156" i="1"/>
  <c r="D177" i="1"/>
  <c r="J177" i="1"/>
  <c r="D204" i="1"/>
  <c r="J204" i="1"/>
  <c r="D225" i="1"/>
  <c r="J225" i="1"/>
  <c r="B251" i="1"/>
  <c r="C251" i="1"/>
  <c r="E251" i="1"/>
  <c r="B252" i="1"/>
  <c r="C252" i="1"/>
  <c r="E252" i="1"/>
  <c r="J252" i="1"/>
  <c r="B253" i="1"/>
  <c r="C253" i="1"/>
  <c r="E253" i="1"/>
  <c r="D273" i="1"/>
  <c r="J273" i="1"/>
  <c r="E10" i="1" l="1"/>
  <c r="E13" i="1"/>
  <c r="D14" i="1"/>
  <c r="B12" i="1"/>
  <c r="C12" i="1"/>
  <c r="B11" i="1"/>
  <c r="B10" i="1"/>
  <c r="B13" i="1"/>
  <c r="D13" i="1" s="1"/>
  <c r="E11" i="1"/>
  <c r="E12" i="1"/>
  <c r="C11" i="1"/>
  <c r="C10" i="1"/>
  <c r="J60" i="1"/>
  <c r="J61" i="1"/>
  <c r="J59" i="1"/>
  <c r="J62" i="1"/>
  <c r="D252" i="1"/>
  <c r="D251" i="1"/>
  <c r="D253" i="1"/>
  <c r="D12" i="1" l="1"/>
  <c r="D10" i="1"/>
  <c r="D11" i="1"/>
</calcChain>
</file>

<file path=xl/sharedStrings.xml><?xml version="1.0" encoding="utf-8"?>
<sst xmlns="http://schemas.openxmlformats.org/spreadsheetml/2006/main" count="530" uniqueCount="55">
  <si>
    <t xml:space="preserve">  Average</t>
  </si>
  <si>
    <t xml:space="preserve">Average </t>
  </si>
  <si>
    <t>Monthly</t>
  </si>
  <si>
    <t xml:space="preserve"> 1st Qtr.</t>
  </si>
  <si>
    <t xml:space="preserve"> Year</t>
  </si>
  <si>
    <t>Employment</t>
  </si>
  <si>
    <t xml:space="preserve">   Total Wages</t>
  </si>
  <si>
    <t xml:space="preserve">  Wage</t>
  </si>
  <si>
    <t>Establishments</t>
  </si>
  <si>
    <t xml:space="preserve"> </t>
  </si>
  <si>
    <t xml:space="preserve">   Annual</t>
  </si>
  <si>
    <t>STATE TOTAL</t>
  </si>
  <si>
    <t xml:space="preserve"> MINING (21)</t>
  </si>
  <si>
    <t>CONSTRUCTION (23)</t>
  </si>
  <si>
    <t>MANUFACTURING (31-33)</t>
  </si>
  <si>
    <t>TRADE (42,  44-45)</t>
  </si>
  <si>
    <t>WHOLESALE TRADE (42)</t>
  </si>
  <si>
    <t>RETAIL TRADE (44-45)</t>
  </si>
  <si>
    <t>TRANSPORTATION &amp; WAREHOUSING (48-49)</t>
  </si>
  <si>
    <t>INFORMATION (51)</t>
  </si>
  <si>
    <t>UTILITIES (22)</t>
  </si>
  <si>
    <t>EDUCATIONAL SERVICES (61)</t>
  </si>
  <si>
    <t>HEALTH CARE AND SOCIAL ASSISTANCE (62)</t>
  </si>
  <si>
    <t>ARTS, ENTERTAINMENT, AND RECREATION (71)</t>
  </si>
  <si>
    <t>OTHER SERVICES (81)</t>
  </si>
  <si>
    <t>ACCOMMODATION AND FOOD SERVICES (72)</t>
  </si>
  <si>
    <t>TOTAL GOVERNMENT</t>
  </si>
  <si>
    <t xml:space="preserve">FEDERAL </t>
  </si>
  <si>
    <t>STATE</t>
  </si>
  <si>
    <t>LOCAL</t>
  </si>
  <si>
    <t>MANAGEMENT OF COMPANIES AND ENTERPRISES  (55)</t>
  </si>
  <si>
    <t>2007</t>
  </si>
  <si>
    <t>2008</t>
  </si>
  <si>
    <t>2009</t>
  </si>
  <si>
    <t>2010</t>
  </si>
  <si>
    <t>Average</t>
  </si>
  <si>
    <t>2011</t>
  </si>
  <si>
    <t>2012</t>
  </si>
  <si>
    <t>2013</t>
  </si>
  <si>
    <t xml:space="preserve">TABLE 19. EMPLOYMENT, WAGES, AND ESTABLISHMENTS </t>
  </si>
  <si>
    <t>2014</t>
  </si>
  <si>
    <t>2015</t>
  </si>
  <si>
    <t>2016</t>
  </si>
  <si>
    <t>2017</t>
  </si>
  <si>
    <t>2021</t>
  </si>
  <si>
    <t>IN UTAH BY NAICS SECTOR, 2007-2022</t>
  </si>
  <si>
    <t>2022</t>
  </si>
  <si>
    <t>Source: Utah Department of Workforce Services, Workforce Research &amp; Analysis, Annual Report of Labor Market Information, 2022</t>
  </si>
  <si>
    <t xml:space="preserve">Source: Utah Department of Workforce Services, Workforce Research &amp; Analysis, Annual Report of Labor Market Information, 2022    </t>
  </si>
  <si>
    <t xml:space="preserve">Source: Utah Department of Workforce Services, Workforce Research &amp; Analysis, Annual Report of Labor Market Information, 2022 </t>
  </si>
  <si>
    <t>FINANCES AND INSURANCE (52)</t>
  </si>
  <si>
    <t>PROFESSIONAL SCIENTIFIC &amp; TECHNICAL SERVICES (54)</t>
  </si>
  <si>
    <t>ADMINISTRATIVE SUPPORT, WASTE MANAGEMENT AND REMEDIAL SERVICES  (56)</t>
  </si>
  <si>
    <t>IN UTAH BY NAICS SECTOR, 2007-2022 (continued)</t>
  </si>
  <si>
    <t>REAL ESTATE, RENTAL AND LEASING (53)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</si>
</sst>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top"/>
    </xf>
    <xf numFmtId="0" fontId="15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6" applyNumberFormat="0" applyAlignment="0" applyProtection="0"/>
    <xf numFmtId="0" fontId="23" fillId="10" borderId="7" applyNumberFormat="0" applyAlignment="0" applyProtection="0"/>
    <xf numFmtId="0" fontId="24" fillId="10" borderId="6" applyNumberFormat="0" applyAlignment="0" applyProtection="0"/>
    <xf numFmtId="0" fontId="25" fillId="0" borderId="8" applyNumberFormat="0" applyFill="0" applyAlignment="0" applyProtection="0"/>
    <xf numFmtId="0" fontId="26" fillId="11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0" borderId="0"/>
    <xf numFmtId="0" fontId="2" fillId="0" borderId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12" borderId="10" applyNumberFormat="0" applyFont="0" applyAlignment="0" applyProtection="0"/>
    <xf numFmtId="0" fontId="1" fillId="0" borderId="0"/>
    <xf numFmtId="0" fontId="1" fillId="12" borderId="1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33" fillId="0" borderId="0" applyFont="0" applyFill="0" applyBorder="0" applyAlignment="0" applyProtection="0"/>
  </cellStyleXfs>
  <cellXfs count="67">
    <xf numFmtId="3" fontId="0" fillId="0" borderId="0" xfId="0" applyNumberFormat="1" applyAlignment="1"/>
    <xf numFmtId="3" fontId="3" fillId="0" borderId="0" xfId="0" applyNumberFormat="1" applyFont="1" applyAlignment="1"/>
    <xf numFmtId="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/>
    <xf numFmtId="3" fontId="6" fillId="0" borderId="0" xfId="0" applyNumberFormat="1" applyFont="1" applyAlignment="1"/>
    <xf numFmtId="3" fontId="5" fillId="0" borderId="0" xfId="0" applyNumberFormat="1" applyFont="1" applyAlignment="1"/>
    <xf numFmtId="3" fontId="8" fillId="0" borderId="0" xfId="0" applyNumberFormat="1" applyFont="1" applyAlignment="1"/>
    <xf numFmtId="3" fontId="9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right"/>
    </xf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 applyAlignment="1"/>
    <xf numFmtId="3" fontId="9" fillId="0" borderId="0" xfId="0" applyNumberFormat="1" applyFont="1" applyAlignment="1"/>
    <xf numFmtId="3" fontId="9" fillId="0" borderId="0" xfId="0" quotePrefix="1" applyNumberFormat="1" applyFont="1" applyAlignment="1"/>
    <xf numFmtId="3" fontId="9" fillId="0" borderId="0" xfId="0" applyNumberFormat="1" applyFont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/>
    <xf numFmtId="3" fontId="11" fillId="2" borderId="0" xfId="0" applyNumberFormat="1" applyFont="1" applyFill="1" applyAlignment="1"/>
    <xf numFmtId="3" fontId="12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/>
    <xf numFmtId="3" fontId="8" fillId="4" borderId="0" xfId="0" applyNumberFormat="1" applyFont="1" applyFill="1" applyAlignment="1"/>
    <xf numFmtId="3" fontId="13" fillId="4" borderId="0" xfId="0" applyNumberFormat="1" applyFont="1" applyFill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Alignment="1"/>
    <xf numFmtId="3" fontId="14" fillId="4" borderId="0" xfId="0" applyNumberFormat="1" applyFont="1" applyFill="1" applyAlignment="1"/>
    <xf numFmtId="3" fontId="13" fillId="4" borderId="0" xfId="0" applyNumberFormat="1" applyFont="1" applyFill="1" applyAlignment="1"/>
    <xf numFmtId="3" fontId="9" fillId="4" borderId="0" xfId="0" applyNumberFormat="1" applyFont="1" applyFill="1" applyAlignment="1"/>
    <xf numFmtId="3" fontId="8" fillId="5" borderId="0" xfId="0" applyNumberFormat="1" applyFont="1" applyFill="1" applyAlignment="1"/>
    <xf numFmtId="3" fontId="9" fillId="5" borderId="0" xfId="0" applyNumberFormat="1" applyFont="1" applyFill="1" applyAlignment="1"/>
    <xf numFmtId="3" fontId="13" fillId="5" borderId="0" xfId="0" applyNumberFormat="1" applyFont="1" applyFill="1" applyAlignment="1">
      <alignment horizontal="center"/>
    </xf>
    <xf numFmtId="3" fontId="7" fillId="5" borderId="0" xfId="0" applyNumberFormat="1" applyFont="1" applyFill="1" applyAlignment="1"/>
    <xf numFmtId="3" fontId="14" fillId="5" borderId="0" xfId="0" applyNumberFormat="1" applyFont="1" applyFill="1" applyAlignment="1"/>
    <xf numFmtId="3" fontId="13" fillId="5" borderId="0" xfId="0" applyNumberFormat="1" applyFont="1" applyFill="1" applyAlignment="1"/>
    <xf numFmtId="3" fontId="9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0" fontId="9" fillId="0" borderId="0" xfId="0" quotePrefix="1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3" fontId="3" fillId="0" borderId="0" xfId="0" applyNumberFormat="1" applyFont="1" applyBorder="1" applyAlignment="1"/>
    <xf numFmtId="49" fontId="9" fillId="0" borderId="0" xfId="0" quotePrefix="1" applyNumberFormat="1" applyFont="1" applyAlignment="1"/>
    <xf numFmtId="3" fontId="8" fillId="0" borderId="0" xfId="0" applyNumberFormat="1" applyFont="1" applyAlignment="1">
      <alignment horizontal="left"/>
    </xf>
    <xf numFmtId="0" fontId="8" fillId="0" borderId="0" xfId="0" quotePrefix="1" applyNumberFormat="1" applyFont="1" applyAlignment="1">
      <alignment horizontal="left"/>
    </xf>
    <xf numFmtId="3" fontId="8" fillId="0" borderId="0" xfId="0" applyNumberFormat="1" applyFont="1" applyAlignment="1">
      <alignment horizontal="right"/>
    </xf>
    <xf numFmtId="49" fontId="9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49" fontId="8" fillId="0" borderId="0" xfId="0" quotePrefix="1" applyNumberFormat="1" applyFont="1" applyAlignment="1">
      <alignment horizontal="left"/>
    </xf>
    <xf numFmtId="3" fontId="32" fillId="0" borderId="0" xfId="0" applyNumberFormat="1" applyFont="1" applyAlignment="1"/>
    <xf numFmtId="49" fontId="8" fillId="0" borderId="0" xfId="0" quotePrefix="1" applyNumberFormat="1" applyFont="1" applyAlignment="1"/>
    <xf numFmtId="3" fontId="9" fillId="37" borderId="0" xfId="0" applyNumberFormat="1" applyFont="1" applyFill="1" applyAlignment="1"/>
    <xf numFmtId="3" fontId="9" fillId="37" borderId="0" xfId="0" applyNumberFormat="1" applyFont="1" applyFill="1" applyAlignment="1">
      <alignment horizontal="right"/>
    </xf>
    <xf numFmtId="3" fontId="9" fillId="37" borderId="0" xfId="0" applyNumberFormat="1" applyFont="1" applyFill="1" applyBorder="1" applyAlignment="1"/>
    <xf numFmtId="3" fontId="8" fillId="37" borderId="0" xfId="0" applyNumberFormat="1" applyFont="1" applyFill="1" applyAlignment="1">
      <alignment horizontal="right"/>
    </xf>
    <xf numFmtId="3" fontId="8" fillId="37" borderId="0" xfId="0" applyNumberFormat="1" applyFont="1" applyFill="1" applyAlignment="1"/>
    <xf numFmtId="3" fontId="8" fillId="37" borderId="0" xfId="0" applyNumberFormat="1" applyFont="1" applyFill="1" applyBorder="1" applyAlignment="1"/>
    <xf numFmtId="1" fontId="8" fillId="0" borderId="0" xfId="61" quotePrefix="1" applyNumberFormat="1" applyFont="1" applyAlignment="1">
      <alignment horizontal="left"/>
    </xf>
    <xf numFmtId="3" fontId="9" fillId="0" borderId="2" xfId="0" applyNumberFormat="1" applyFont="1" applyBorder="1" applyAlignment="1"/>
    <xf numFmtId="3" fontId="9" fillId="0" borderId="2" xfId="0" quotePrefix="1" applyNumberFormat="1" applyFont="1" applyBorder="1" applyAlignment="1"/>
    <xf numFmtId="3" fontId="10" fillId="0" borderId="0" xfId="0" applyNumberFormat="1" applyFont="1" applyBorder="1" applyAlignment="1">
      <alignment horizontal="left"/>
    </xf>
    <xf numFmtId="3" fontId="8" fillId="0" borderId="0" xfId="0" quotePrefix="1" applyNumberFormat="1" applyFont="1" applyBorder="1" applyAlignment="1"/>
    <xf numFmtId="3" fontId="8" fillId="0" borderId="0" xfId="0" applyNumberFormat="1" applyFont="1" applyBorder="1" applyAlignment="1"/>
    <xf numFmtId="3" fontId="12" fillId="2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left"/>
    </xf>
    <xf numFmtId="3" fontId="13" fillId="0" borderId="0" xfId="0" applyNumberFormat="1" applyFont="1" applyAlignment="1">
      <alignment shrinkToFit="1"/>
    </xf>
    <xf numFmtId="3" fontId="8" fillId="0" borderId="0" xfId="0" applyNumberFormat="1" applyFont="1" applyAlignment="1">
      <alignment shrinkToFit="1"/>
    </xf>
  </cellXfs>
  <cellStyles count="62">
    <cellStyle name="20% - Accent1" xfId="18" builtinId="30" customBuiltin="1"/>
    <cellStyle name="20% - Accent1 2" xfId="49" xr:uid="{00000000-0005-0000-0000-000001000000}"/>
    <cellStyle name="20% - Accent2" xfId="22" builtinId="34" customBuiltin="1"/>
    <cellStyle name="20% - Accent2 2" xfId="51" xr:uid="{00000000-0005-0000-0000-000003000000}"/>
    <cellStyle name="20% - Accent3" xfId="26" builtinId="38" customBuiltin="1"/>
    <cellStyle name="20% - Accent3 2" xfId="53" xr:uid="{00000000-0005-0000-0000-000005000000}"/>
    <cellStyle name="20% - Accent4" xfId="30" builtinId="42" customBuiltin="1"/>
    <cellStyle name="20% - Accent4 2" xfId="55" xr:uid="{00000000-0005-0000-0000-000007000000}"/>
    <cellStyle name="20% - Accent5" xfId="34" builtinId="46" customBuiltin="1"/>
    <cellStyle name="20% - Accent5 2" xfId="57" xr:uid="{00000000-0005-0000-0000-000009000000}"/>
    <cellStyle name="20% - Accent6" xfId="38" builtinId="50" customBuiltin="1"/>
    <cellStyle name="20% - Accent6 2" xfId="59" xr:uid="{00000000-0005-0000-0000-00000B000000}"/>
    <cellStyle name="40% - Accent1" xfId="19" builtinId="31" customBuiltin="1"/>
    <cellStyle name="40% - Accent1 2" xfId="50" xr:uid="{00000000-0005-0000-0000-00000D000000}"/>
    <cellStyle name="40% - Accent2" xfId="23" builtinId="35" customBuiltin="1"/>
    <cellStyle name="40% - Accent2 2" xfId="52" xr:uid="{00000000-0005-0000-0000-00000F000000}"/>
    <cellStyle name="40% - Accent3" xfId="27" builtinId="39" customBuiltin="1"/>
    <cellStyle name="40% - Accent3 2" xfId="54" xr:uid="{00000000-0005-0000-0000-000011000000}"/>
    <cellStyle name="40% - Accent4" xfId="31" builtinId="43" customBuiltin="1"/>
    <cellStyle name="40% - Accent4 2" xfId="56" xr:uid="{00000000-0005-0000-0000-000013000000}"/>
    <cellStyle name="40% - Accent5" xfId="35" builtinId="47" customBuiltin="1"/>
    <cellStyle name="40% - Accent5 2" xfId="58" xr:uid="{00000000-0005-0000-0000-000015000000}"/>
    <cellStyle name="40% - Accent6" xfId="39" builtinId="51" customBuiltin="1"/>
    <cellStyle name="40% - Accent6 2" xfId="60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61" builtinId="3"/>
    <cellStyle name="Comma 2" xfId="44" xr:uid="{00000000-0005-0000-0000-000027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32000000}"/>
    <cellStyle name="Normal 2 2" xfId="43" xr:uid="{00000000-0005-0000-0000-000033000000}"/>
    <cellStyle name="Normal 3" xfId="41" xr:uid="{00000000-0005-0000-0000-000034000000}"/>
    <cellStyle name="Normal 4" xfId="47" xr:uid="{00000000-0005-0000-0000-000035000000}"/>
    <cellStyle name="Note 2" xfId="46" xr:uid="{00000000-0005-0000-0000-000036000000}"/>
    <cellStyle name="Note 3" xfId="48" xr:uid="{00000000-0005-0000-0000-000037000000}"/>
    <cellStyle name="Output" xfId="10" builtinId="21" customBuiltin="1"/>
    <cellStyle name="Percent 2" xfId="45" xr:uid="{00000000-0005-0000-0000-000039000000}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5"/>
  <sheetViews>
    <sheetView tabSelected="1" topLeftCell="A277" zoomScale="120" zoomScaleNormal="120" zoomScaleSheetLayoutView="100" workbookViewId="0">
      <selection activeCell="C288" sqref="C288"/>
    </sheetView>
  </sheetViews>
  <sheetFormatPr defaultRowHeight="12.75" x14ac:dyDescent="0.2"/>
  <cols>
    <col min="1" max="1" width="6.5703125" bestFit="1" customWidth="1"/>
    <col min="2" max="2" width="12.28515625" bestFit="1" customWidth="1"/>
    <col min="3" max="3" width="18.7109375" customWidth="1"/>
    <col min="4" max="4" width="9.140625" bestFit="1" customWidth="1"/>
    <col min="5" max="5" width="14.5703125" bestFit="1" customWidth="1"/>
    <col min="6" max="6" width="10.140625" customWidth="1"/>
    <col min="7" max="7" width="9.7109375" bestFit="1" customWidth="1"/>
    <col min="8" max="8" width="12.28515625" bestFit="1" customWidth="1"/>
    <col min="9" max="9" width="18.7109375" customWidth="1"/>
    <col min="10" max="10" width="9.140625" bestFit="1" customWidth="1"/>
    <col min="11" max="11" width="14.5703125" bestFit="1" customWidth="1"/>
    <col min="12" max="13" width="1.42578125" bestFit="1" customWidth="1"/>
    <col min="14" max="14" width="8.7109375" customWidth="1"/>
    <col min="15" max="15" width="13.7109375" customWidth="1"/>
    <col min="17" max="17" width="8.7109375" customWidth="1"/>
    <col min="20" max="20" width="8.7109375" customWidth="1"/>
    <col min="21" max="21" width="13.7109375" customWidth="1"/>
    <col min="23" max="23" width="8.7109375" customWidth="1"/>
    <col min="26" max="26" width="8.7109375" customWidth="1"/>
    <col min="27" max="27" width="13.7109375" customWidth="1"/>
    <col min="29" max="29" width="8.7109375" customWidth="1"/>
    <col min="32" max="32" width="8.7109375" customWidth="1"/>
    <col min="33" max="33" width="13.7109375" customWidth="1"/>
    <col min="35" max="35" width="8.7109375" customWidth="1"/>
    <col min="38" max="38" width="8.7109375" customWidth="1"/>
    <col min="39" max="39" width="13.7109375" customWidth="1"/>
    <col min="41" max="41" width="8.7109375" customWidth="1"/>
    <col min="44" max="44" width="8.7109375" customWidth="1"/>
    <col min="45" max="45" width="13.7109375" customWidth="1"/>
    <col min="47" max="47" width="8.7109375" customWidth="1"/>
    <col min="50" max="50" width="8.7109375" customWidth="1"/>
    <col min="51" max="51" width="13.7109375" customWidth="1"/>
    <col min="53" max="53" width="8.7109375" customWidth="1"/>
    <col min="56" max="56" width="8.7109375" customWidth="1"/>
    <col min="57" max="57" width="13.7109375" customWidth="1"/>
    <col min="59" max="59" width="8.7109375" customWidth="1"/>
    <col min="62" max="62" width="8.7109375" customWidth="1"/>
    <col min="63" max="63" width="13.7109375" customWidth="1"/>
    <col min="65" max="65" width="8.7109375" customWidth="1"/>
    <col min="68" max="68" width="8.7109375" customWidth="1"/>
    <col min="69" max="69" width="13.7109375" customWidth="1"/>
    <col min="71" max="71" width="8.7109375" customWidth="1"/>
    <col min="74" max="74" width="8.7109375" customWidth="1"/>
    <col min="75" max="75" width="13.7109375" customWidth="1"/>
    <col min="77" max="77" width="8.7109375" customWidth="1"/>
    <col min="80" max="80" width="8.7109375" customWidth="1"/>
    <col min="81" max="81" width="13.7109375" customWidth="1"/>
    <col min="83" max="83" width="8.7109375" customWidth="1"/>
    <col min="86" max="86" width="8.7109375" customWidth="1"/>
    <col min="87" max="87" width="13.7109375" customWidth="1"/>
    <col min="89" max="89" width="8.7109375" customWidth="1"/>
    <col min="92" max="92" width="8.7109375" customWidth="1"/>
    <col min="93" max="93" width="13.7109375" customWidth="1"/>
    <col min="95" max="95" width="8.7109375" customWidth="1"/>
    <col min="98" max="98" width="8.7109375" customWidth="1"/>
    <col min="99" max="99" width="13.7109375" customWidth="1"/>
    <col min="101" max="101" width="8.7109375" customWidth="1"/>
    <col min="104" max="104" width="8.7109375" customWidth="1"/>
    <col min="105" max="105" width="13.7109375" customWidth="1"/>
    <col min="107" max="107" width="8.7109375" customWidth="1"/>
    <col min="110" max="110" width="8.7109375" customWidth="1"/>
    <col min="111" max="111" width="13.7109375" customWidth="1"/>
    <col min="113" max="113" width="8.7109375" customWidth="1"/>
    <col min="116" max="116" width="8.7109375" customWidth="1"/>
    <col min="117" max="117" width="13.7109375" customWidth="1"/>
    <col min="119" max="119" width="8.7109375" customWidth="1"/>
    <col min="122" max="122" width="8.7109375" customWidth="1"/>
    <col min="123" max="123" width="13.7109375" customWidth="1"/>
    <col min="125" max="125" width="8.7109375" customWidth="1"/>
    <col min="128" max="128" width="8.7109375" customWidth="1"/>
    <col min="129" max="129" width="13.7109375" customWidth="1"/>
    <col min="131" max="131" width="8.7109375" customWidth="1"/>
    <col min="135" max="135" width="8.7109375" customWidth="1"/>
    <col min="136" max="136" width="13.7109375" customWidth="1"/>
    <col min="137" max="137" width="6.7109375" customWidth="1"/>
    <col min="138" max="138" width="8.7109375" customWidth="1"/>
    <col min="141" max="141" width="8.7109375" customWidth="1"/>
    <col min="142" max="142" width="13.7109375" customWidth="1"/>
    <col min="144" max="144" width="8.7109375" customWidth="1"/>
    <col min="147" max="147" width="8.7109375" customWidth="1"/>
    <col min="148" max="148" width="13.7109375" customWidth="1"/>
    <col min="150" max="150" width="8.7109375" customWidth="1"/>
    <col min="153" max="153" width="8.7109375" customWidth="1"/>
    <col min="154" max="154" width="13.7109375" customWidth="1"/>
    <col min="156" max="156" width="8.7109375" customWidth="1"/>
  </cols>
  <sheetData>
    <row r="1" spans="1:11" s="1" customFormat="1" ht="12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1" customFormat="1" ht="15" x14ac:dyDescent="0.2">
      <c r="A2" s="18"/>
      <c r="B2" s="18"/>
      <c r="C2" s="18"/>
      <c r="D2" s="18"/>
      <c r="E2" s="18"/>
      <c r="F2" s="19" t="s">
        <v>39</v>
      </c>
      <c r="G2" s="18"/>
      <c r="H2" s="18"/>
      <c r="I2" s="18"/>
      <c r="J2" s="18"/>
      <c r="K2" s="18"/>
    </row>
    <row r="3" spans="1:11" s="1" customFormat="1" ht="15" x14ac:dyDescent="0.2">
      <c r="A3" s="18"/>
      <c r="B3" s="18"/>
      <c r="C3" s="18"/>
      <c r="D3" s="18"/>
      <c r="E3" s="18"/>
      <c r="F3" s="19" t="s">
        <v>45</v>
      </c>
      <c r="G3" s="18"/>
      <c r="H3" s="18"/>
      <c r="I3" s="18"/>
      <c r="J3" s="18"/>
      <c r="K3" s="18"/>
    </row>
    <row r="4" spans="1:11" s="1" customFormat="1" ht="12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s="1" customFormat="1" ht="12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s="1" customFormat="1" x14ac:dyDescent="0.2">
      <c r="A6" s="21"/>
      <c r="B6" s="21"/>
      <c r="C6" s="22" t="s">
        <v>11</v>
      </c>
      <c r="D6" s="21"/>
      <c r="E6" s="21"/>
      <c r="F6" s="21"/>
      <c r="G6" s="21"/>
      <c r="H6" s="21"/>
      <c r="I6" s="22" t="s">
        <v>12</v>
      </c>
      <c r="J6" s="21"/>
      <c r="K6" s="21"/>
    </row>
    <row r="7" spans="1:11" s="1" customFormat="1" x14ac:dyDescent="0.2">
      <c r="A7" s="8"/>
      <c r="B7" s="8" t="s">
        <v>0</v>
      </c>
      <c r="C7" s="8"/>
      <c r="D7" s="8" t="s">
        <v>35</v>
      </c>
      <c r="E7" s="8"/>
      <c r="F7" s="8"/>
      <c r="G7" s="8"/>
      <c r="H7" s="8" t="s">
        <v>0</v>
      </c>
      <c r="I7" s="8"/>
      <c r="J7" s="8" t="s">
        <v>35</v>
      </c>
      <c r="K7" s="8"/>
    </row>
    <row r="8" spans="1:11" s="1" customFormat="1" x14ac:dyDescent="0.2">
      <c r="A8" s="8"/>
      <c r="B8" s="8" t="s">
        <v>10</v>
      </c>
      <c r="C8" s="8"/>
      <c r="D8" s="8" t="s">
        <v>2</v>
      </c>
      <c r="E8" s="8" t="s">
        <v>3</v>
      </c>
      <c r="F8" s="8"/>
      <c r="G8" s="8"/>
      <c r="H8" s="8" t="s">
        <v>10</v>
      </c>
      <c r="I8" s="8"/>
      <c r="J8" s="8" t="s">
        <v>2</v>
      </c>
      <c r="K8" s="8" t="s">
        <v>3</v>
      </c>
    </row>
    <row r="9" spans="1:11" s="1" customFormat="1" ht="13.5" thickBot="1" x14ac:dyDescent="0.25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/>
      <c r="G9" s="9" t="s">
        <v>4</v>
      </c>
      <c r="H9" s="10" t="s">
        <v>5</v>
      </c>
      <c r="I9" s="10" t="s">
        <v>6</v>
      </c>
      <c r="J9" s="10" t="s">
        <v>7</v>
      </c>
      <c r="K9" s="10" t="s">
        <v>8</v>
      </c>
    </row>
    <row r="10" spans="1:11" s="1" customFormat="1" ht="13.5" thickTop="1" x14ac:dyDescent="0.2">
      <c r="A10" s="11" t="s">
        <v>31</v>
      </c>
      <c r="B10" s="7">
        <f t="shared" ref="B10:B25" si="0">H10+B31+H31+B59+H59+B107+H107+B128+H128+B155+H155+B176+H176+B203+H203+B224+H224+B251</f>
        <v>1251421</v>
      </c>
      <c r="C10" s="7">
        <f t="shared" ref="C10:C25" si="1">I10+C31+I31+C59+I59+C107+I107+C128+I128+C155+I155+C176+I176+C203+I203+C224+I224+C251</f>
        <v>45691385218</v>
      </c>
      <c r="D10" s="7">
        <f t="shared" ref="D10:D24" si="2">C10/(B10*12)</f>
        <v>3042.633482124188</v>
      </c>
      <c r="E10" s="7">
        <f t="shared" ref="E10:E25" si="3">K10+E31+K31+E59+K59+E107+K107+E128+K128+E155+K155+E176+K176+E203+K203+E224+K224+E251</f>
        <v>83292</v>
      </c>
      <c r="F10" s="7"/>
      <c r="G10" s="12" t="s">
        <v>31</v>
      </c>
      <c r="H10" s="7">
        <v>11035</v>
      </c>
      <c r="I10" s="7">
        <v>749989964</v>
      </c>
      <c r="J10" s="7">
        <v>5664</v>
      </c>
      <c r="K10" s="7">
        <v>496</v>
      </c>
    </row>
    <row r="11" spans="1:11" s="1" customFormat="1" x14ac:dyDescent="0.2">
      <c r="A11" s="11" t="s">
        <v>32</v>
      </c>
      <c r="B11" s="7">
        <f t="shared" si="0"/>
        <v>1252575</v>
      </c>
      <c r="C11" s="7">
        <f t="shared" si="1"/>
        <v>46912620533</v>
      </c>
      <c r="D11" s="7">
        <f t="shared" si="2"/>
        <v>3121.0786135893395</v>
      </c>
      <c r="E11" s="7">
        <f t="shared" si="3"/>
        <v>85007</v>
      </c>
      <c r="F11" s="7"/>
      <c r="G11" s="12" t="s">
        <v>32</v>
      </c>
      <c r="H11" s="7">
        <v>12507</v>
      </c>
      <c r="I11" s="7">
        <v>869207695</v>
      </c>
      <c r="J11" s="7">
        <v>5791</v>
      </c>
      <c r="K11" s="7">
        <v>549</v>
      </c>
    </row>
    <row r="12" spans="1:11" s="1" customFormat="1" x14ac:dyDescent="0.2">
      <c r="A12" s="11" t="s">
        <v>33</v>
      </c>
      <c r="B12" s="7">
        <f t="shared" si="0"/>
        <v>1188816</v>
      </c>
      <c r="C12" s="7">
        <f t="shared" si="1"/>
        <v>45242118365</v>
      </c>
      <c r="D12" s="7">
        <f t="shared" si="2"/>
        <v>3171.3709526256935</v>
      </c>
      <c r="E12" s="7">
        <f t="shared" si="3"/>
        <v>83264</v>
      </c>
      <c r="F12" s="7"/>
      <c r="G12" s="12" t="s">
        <v>33</v>
      </c>
      <c r="H12" s="7">
        <v>10695</v>
      </c>
      <c r="I12" s="7">
        <v>706235683</v>
      </c>
      <c r="J12" s="7">
        <v>5503</v>
      </c>
      <c r="K12" s="7">
        <v>575</v>
      </c>
    </row>
    <row r="13" spans="1:11" s="1" customFormat="1" x14ac:dyDescent="0.2">
      <c r="A13" s="11" t="s">
        <v>34</v>
      </c>
      <c r="B13" s="7">
        <f t="shared" si="0"/>
        <v>1181856</v>
      </c>
      <c r="C13" s="7">
        <f t="shared" si="1"/>
        <v>45870450270</v>
      </c>
      <c r="D13" s="7">
        <f t="shared" si="2"/>
        <v>3234.3513274882898</v>
      </c>
      <c r="E13" s="7">
        <f t="shared" si="3"/>
        <v>80397</v>
      </c>
      <c r="F13" s="13"/>
      <c r="G13" s="12" t="s">
        <v>34</v>
      </c>
      <c r="H13" s="7">
        <v>10442</v>
      </c>
      <c r="I13" s="7">
        <v>731380885</v>
      </c>
      <c r="J13" s="7">
        <f>(I13/H13)/12</f>
        <v>5836.8518562855133</v>
      </c>
      <c r="K13" s="7">
        <v>540</v>
      </c>
    </row>
    <row r="14" spans="1:11" s="1" customFormat="1" x14ac:dyDescent="0.2">
      <c r="A14" s="11" t="s">
        <v>36</v>
      </c>
      <c r="B14" s="7">
        <f t="shared" si="0"/>
        <v>1208650</v>
      </c>
      <c r="C14" s="7">
        <f t="shared" si="1"/>
        <v>47937538553</v>
      </c>
      <c r="D14" s="7">
        <f t="shared" si="2"/>
        <v>3305.170958852163</v>
      </c>
      <c r="E14" s="7">
        <f t="shared" si="3"/>
        <v>80568</v>
      </c>
      <c r="F14" s="7"/>
      <c r="G14" s="11" t="s">
        <v>36</v>
      </c>
      <c r="H14" s="7">
        <v>11659</v>
      </c>
      <c r="I14" s="7">
        <v>853682810</v>
      </c>
      <c r="J14" s="7">
        <v>6102</v>
      </c>
      <c r="K14" s="7">
        <v>575</v>
      </c>
    </row>
    <row r="15" spans="1:11" s="1" customFormat="1" x14ac:dyDescent="0.2">
      <c r="A15" s="11" t="s">
        <v>37</v>
      </c>
      <c r="B15" s="7">
        <f t="shared" si="0"/>
        <v>1248948</v>
      </c>
      <c r="C15" s="7">
        <f t="shared" si="1"/>
        <v>50762163171</v>
      </c>
      <c r="D15" s="7">
        <f t="shared" si="2"/>
        <v>3386.9947061446915</v>
      </c>
      <c r="E15" s="7">
        <f t="shared" si="3"/>
        <v>81901</v>
      </c>
      <c r="F15" s="7"/>
      <c r="G15" s="11" t="s">
        <v>37</v>
      </c>
      <c r="H15" s="7">
        <v>12553</v>
      </c>
      <c r="I15" s="7">
        <v>959279618</v>
      </c>
      <c r="J15" s="7">
        <v>6368</v>
      </c>
      <c r="K15" s="7">
        <v>598</v>
      </c>
    </row>
    <row r="16" spans="1:11" s="5" customFormat="1" x14ac:dyDescent="0.2">
      <c r="A16" s="11" t="s">
        <v>38</v>
      </c>
      <c r="B16" s="7">
        <f t="shared" si="0"/>
        <v>1290433</v>
      </c>
      <c r="C16" s="7">
        <f t="shared" si="1"/>
        <v>52990831434</v>
      </c>
      <c r="D16" s="7">
        <f t="shared" si="2"/>
        <v>3422.0316897506495</v>
      </c>
      <c r="E16" s="7">
        <f t="shared" si="3"/>
        <v>84950</v>
      </c>
      <c r="F16" s="7"/>
      <c r="G16" s="11" t="s">
        <v>38</v>
      </c>
      <c r="H16" s="7">
        <v>12108</v>
      </c>
      <c r="I16" s="7">
        <v>935141287</v>
      </c>
      <c r="J16" s="7">
        <v>6436</v>
      </c>
      <c r="K16" s="7">
        <v>634</v>
      </c>
    </row>
    <row r="17" spans="1:11" s="5" customFormat="1" x14ac:dyDescent="0.2">
      <c r="A17" s="11" t="s">
        <v>40</v>
      </c>
      <c r="B17" s="7">
        <f t="shared" si="0"/>
        <v>1328140</v>
      </c>
      <c r="C17" s="7">
        <f t="shared" si="1"/>
        <v>56026207578</v>
      </c>
      <c r="D17" s="7">
        <f t="shared" si="2"/>
        <v>3515.3301846943846</v>
      </c>
      <c r="E17" s="7">
        <f t="shared" si="3"/>
        <v>87549</v>
      </c>
      <c r="F17" s="7"/>
      <c r="G17" s="11" t="s">
        <v>40</v>
      </c>
      <c r="H17" s="7">
        <v>12160</v>
      </c>
      <c r="I17" s="7">
        <v>953512141</v>
      </c>
      <c r="J17" s="7">
        <v>6535</v>
      </c>
      <c r="K17" s="7">
        <v>649</v>
      </c>
    </row>
    <row r="18" spans="1:11" s="5" customFormat="1" x14ac:dyDescent="0.2">
      <c r="A18" s="11" t="s">
        <v>41</v>
      </c>
      <c r="B18" s="7">
        <f t="shared" si="0"/>
        <v>1377851</v>
      </c>
      <c r="C18" s="7">
        <f t="shared" si="1"/>
        <v>59877623285</v>
      </c>
      <c r="D18" s="7">
        <f t="shared" si="2"/>
        <v>3621.437978719518</v>
      </c>
      <c r="E18" s="7">
        <f t="shared" si="3"/>
        <v>90442</v>
      </c>
      <c r="F18" s="7"/>
      <c r="G18" s="11" t="s">
        <v>41</v>
      </c>
      <c r="H18" s="7">
        <v>10372</v>
      </c>
      <c r="I18" s="7">
        <v>826385608</v>
      </c>
      <c r="J18" s="7">
        <v>6639</v>
      </c>
      <c r="K18" s="7">
        <v>672</v>
      </c>
    </row>
    <row r="19" spans="1:11" s="5" customFormat="1" x14ac:dyDescent="0.2">
      <c r="A19" s="11" t="s">
        <v>42</v>
      </c>
      <c r="B19" s="7">
        <f t="shared" si="0"/>
        <v>1426548</v>
      </c>
      <c r="C19" s="7">
        <f t="shared" si="1"/>
        <v>63418398028</v>
      </c>
      <c r="D19" s="7">
        <f t="shared" si="2"/>
        <v>3704.6538233086676</v>
      </c>
      <c r="E19" s="7">
        <f t="shared" si="3"/>
        <v>93168</v>
      </c>
      <c r="F19" s="13"/>
      <c r="G19" s="11" t="s">
        <v>42</v>
      </c>
      <c r="H19" s="7">
        <v>8494</v>
      </c>
      <c r="I19" s="7">
        <v>684741781</v>
      </c>
      <c r="J19" s="7">
        <v>6718</v>
      </c>
      <c r="K19" s="7">
        <v>603</v>
      </c>
    </row>
    <row r="20" spans="1:11" s="5" customFormat="1" x14ac:dyDescent="0.2">
      <c r="A20" s="11" t="s">
        <v>43</v>
      </c>
      <c r="B20" s="7">
        <f t="shared" si="0"/>
        <v>1469126.5833333333</v>
      </c>
      <c r="C20" s="7">
        <f t="shared" si="1"/>
        <v>67178764856</v>
      </c>
      <c r="D20" s="7">
        <f t="shared" si="2"/>
        <v>3810.5841036275579</v>
      </c>
      <c r="E20" s="7">
        <f t="shared" si="3"/>
        <v>95647</v>
      </c>
      <c r="G20" s="42">
        <v>2017</v>
      </c>
      <c r="H20" s="7">
        <v>8618</v>
      </c>
      <c r="I20" s="7">
        <v>660290279</v>
      </c>
      <c r="J20" s="7">
        <v>6385</v>
      </c>
      <c r="K20" s="7">
        <v>537</v>
      </c>
    </row>
    <row r="21" spans="1:11" s="48" customFormat="1" x14ac:dyDescent="0.2">
      <c r="A21" s="47">
        <v>2018</v>
      </c>
      <c r="B21" s="7">
        <f t="shared" si="0"/>
        <v>1517423</v>
      </c>
      <c r="C21" s="7">
        <f t="shared" si="1"/>
        <v>72273474152</v>
      </c>
      <c r="D21" s="7">
        <v>3969</v>
      </c>
      <c r="E21" s="7">
        <f t="shared" si="3"/>
        <v>99869</v>
      </c>
      <c r="G21" s="42">
        <v>2018</v>
      </c>
      <c r="H21" s="7">
        <v>9470</v>
      </c>
      <c r="I21" s="7">
        <v>732794165</v>
      </c>
      <c r="J21" s="7">
        <v>6448</v>
      </c>
      <c r="K21" s="7">
        <v>533</v>
      </c>
    </row>
    <row r="22" spans="1:11" s="48" customFormat="1" x14ac:dyDescent="0.2">
      <c r="A22" s="47">
        <v>2019</v>
      </c>
      <c r="B22" s="7">
        <f t="shared" si="0"/>
        <v>1559567.08333333</v>
      </c>
      <c r="C22" s="7">
        <f t="shared" si="1"/>
        <v>77717239227</v>
      </c>
      <c r="D22" s="7">
        <f t="shared" si="2"/>
        <v>4152.7143471171712</v>
      </c>
      <c r="E22" s="7">
        <f t="shared" si="3"/>
        <v>104580</v>
      </c>
      <c r="G22" s="42">
        <v>2019</v>
      </c>
      <c r="H22" s="7">
        <v>9361.2499999999691</v>
      </c>
      <c r="I22" s="7">
        <v>756452489</v>
      </c>
      <c r="J22" s="7">
        <v>6733.8985089242224</v>
      </c>
      <c r="K22" s="7">
        <v>550</v>
      </c>
    </row>
    <row r="23" spans="1:11" s="48" customFormat="1" x14ac:dyDescent="0.2">
      <c r="A23" s="47">
        <v>2020</v>
      </c>
      <c r="B23" s="7">
        <f t="shared" si="0"/>
        <v>1538836.2499999998</v>
      </c>
      <c r="C23" s="7">
        <f t="shared" si="1"/>
        <v>83043096823</v>
      </c>
      <c r="D23" s="7">
        <f t="shared" si="2"/>
        <v>4497.0724263763186</v>
      </c>
      <c r="E23" s="7">
        <f t="shared" si="3"/>
        <v>108118</v>
      </c>
      <c r="G23" s="42">
        <v>2020</v>
      </c>
      <c r="H23" s="7">
        <v>8657.7499999999927</v>
      </c>
      <c r="I23" s="7">
        <v>737035164</v>
      </c>
      <c r="J23" s="7">
        <v>7094.175391989841</v>
      </c>
      <c r="K23" s="7">
        <v>547</v>
      </c>
    </row>
    <row r="24" spans="1:11" s="48" customFormat="1" x14ac:dyDescent="0.2">
      <c r="A24" s="47" t="s">
        <v>44</v>
      </c>
      <c r="B24" s="7">
        <f t="shared" si="0"/>
        <v>1615933.75</v>
      </c>
      <c r="C24" s="7">
        <f t="shared" si="1"/>
        <v>92016005265</v>
      </c>
      <c r="D24" s="7">
        <f t="shared" si="2"/>
        <v>4745.2443138525941</v>
      </c>
      <c r="E24" s="7">
        <f t="shared" si="3"/>
        <v>115468</v>
      </c>
      <c r="G24" s="42">
        <v>2021</v>
      </c>
      <c r="H24" s="7">
        <v>8823.25</v>
      </c>
      <c r="I24" s="7">
        <v>734783451</v>
      </c>
      <c r="J24" s="7">
        <v>6939.8412433060375</v>
      </c>
      <c r="K24" s="7">
        <v>527</v>
      </c>
    </row>
    <row r="25" spans="1:11" s="5" customFormat="1" x14ac:dyDescent="0.2">
      <c r="A25" s="44" t="s">
        <v>46</v>
      </c>
      <c r="B25" s="13">
        <f t="shared" si="0"/>
        <v>1685788.7499999993</v>
      </c>
      <c r="C25" s="13">
        <f t="shared" si="1"/>
        <v>101831797561</v>
      </c>
      <c r="D25" s="13">
        <f t="shared" ref="D25" si="4">C25/(B25*12)</f>
        <v>5033.8354257514984</v>
      </c>
      <c r="E25" s="13">
        <f t="shared" si="3"/>
        <v>125583</v>
      </c>
      <c r="G25" s="36">
        <v>2022</v>
      </c>
      <c r="H25" s="13">
        <v>9908.6666666666606</v>
      </c>
      <c r="I25" s="13">
        <v>902035064</v>
      </c>
      <c r="J25" s="13">
        <v>7586.2465854807278</v>
      </c>
      <c r="K25" s="13">
        <v>549</v>
      </c>
    </row>
    <row r="26" spans="1:11" s="48" customFormat="1" x14ac:dyDescent="0.2">
      <c r="A26" s="47"/>
      <c r="B26" s="7"/>
      <c r="C26" s="7"/>
      <c r="D26" s="7"/>
      <c r="E26" s="7"/>
      <c r="G26" s="42"/>
      <c r="H26" s="7"/>
      <c r="I26" s="7"/>
      <c r="J26" s="7"/>
      <c r="K26" s="7"/>
    </row>
    <row r="27" spans="1:11" s="1" customFormat="1" x14ac:dyDescent="0.2">
      <c r="A27" s="13"/>
      <c r="B27" s="13"/>
      <c r="C27" s="23" t="s">
        <v>20</v>
      </c>
      <c r="D27" s="13"/>
      <c r="E27" s="13"/>
      <c r="F27" s="13"/>
      <c r="G27" s="13"/>
      <c r="H27" s="13"/>
      <c r="I27" s="23" t="s">
        <v>13</v>
      </c>
      <c r="J27" s="13"/>
      <c r="K27" s="13"/>
    </row>
    <row r="28" spans="1:11" s="1" customFormat="1" x14ac:dyDescent="0.2">
      <c r="A28" s="8"/>
      <c r="B28" s="8" t="s">
        <v>0</v>
      </c>
      <c r="C28" s="8"/>
      <c r="D28" s="8" t="s">
        <v>35</v>
      </c>
      <c r="E28" s="8"/>
      <c r="F28" s="8"/>
      <c r="G28" s="8"/>
      <c r="H28" s="8" t="s">
        <v>0</v>
      </c>
      <c r="I28" s="8"/>
      <c r="J28" s="8" t="s">
        <v>35</v>
      </c>
      <c r="K28" s="8"/>
    </row>
    <row r="29" spans="1:11" s="1" customFormat="1" x14ac:dyDescent="0.2">
      <c r="A29" s="8"/>
      <c r="B29" s="8" t="s">
        <v>10</v>
      </c>
      <c r="C29" s="8"/>
      <c r="D29" s="8" t="s">
        <v>2</v>
      </c>
      <c r="E29" s="8" t="s">
        <v>3</v>
      </c>
      <c r="F29" s="8"/>
      <c r="G29" s="8"/>
      <c r="H29" s="8" t="s">
        <v>10</v>
      </c>
      <c r="I29" s="8"/>
      <c r="J29" s="8" t="s">
        <v>2</v>
      </c>
      <c r="K29" s="8" t="s">
        <v>3</v>
      </c>
    </row>
    <row r="30" spans="1:11" s="1" customFormat="1" ht="13.5" thickBot="1" x14ac:dyDescent="0.25">
      <c r="A30" s="9" t="s">
        <v>4</v>
      </c>
      <c r="B30" s="10" t="s">
        <v>5</v>
      </c>
      <c r="C30" s="10" t="s">
        <v>6</v>
      </c>
      <c r="D30" s="10" t="s">
        <v>7</v>
      </c>
      <c r="E30" s="10" t="s">
        <v>8</v>
      </c>
      <c r="F30" s="10"/>
      <c r="G30" s="9" t="s">
        <v>4</v>
      </c>
      <c r="H30" s="10" t="s">
        <v>5</v>
      </c>
      <c r="I30" s="10" t="s">
        <v>6</v>
      </c>
      <c r="J30" s="10" t="s">
        <v>7</v>
      </c>
      <c r="K30" s="10" t="s">
        <v>8</v>
      </c>
    </row>
    <row r="31" spans="1:11" s="1" customFormat="1" ht="13.5" thickTop="1" x14ac:dyDescent="0.2">
      <c r="A31" s="12" t="s">
        <v>31</v>
      </c>
      <c r="B31" s="7">
        <v>4113</v>
      </c>
      <c r="C31" s="7">
        <v>320688730</v>
      </c>
      <c r="D31" s="7">
        <v>6497</v>
      </c>
      <c r="E31" s="7">
        <v>189</v>
      </c>
      <c r="F31" s="7"/>
      <c r="G31" s="12" t="s">
        <v>31</v>
      </c>
      <c r="H31" s="7">
        <v>103449</v>
      </c>
      <c r="I31" s="7">
        <v>3893446317</v>
      </c>
      <c r="J31" s="7">
        <v>3136</v>
      </c>
      <c r="K31" s="7">
        <v>12854</v>
      </c>
    </row>
    <row r="32" spans="1:11" s="1" customFormat="1" x14ac:dyDescent="0.2">
      <c r="A32" s="12" t="s">
        <v>32</v>
      </c>
      <c r="B32" s="7">
        <v>4152</v>
      </c>
      <c r="C32" s="7">
        <v>328140117</v>
      </c>
      <c r="D32" s="7">
        <f>C32/(B32*12)</f>
        <v>6585.9850072254339</v>
      </c>
      <c r="E32" s="7">
        <v>194</v>
      </c>
      <c r="F32" s="7"/>
      <c r="G32" s="12" t="s">
        <v>32</v>
      </c>
      <c r="H32" s="7">
        <v>90469</v>
      </c>
      <c r="I32" s="7">
        <v>3559295828</v>
      </c>
      <c r="J32" s="7">
        <f>I32/(H32*12)</f>
        <v>3278.5593481376677</v>
      </c>
      <c r="K32" s="7">
        <v>13004</v>
      </c>
    </row>
    <row r="33" spans="1:11" s="1" customFormat="1" x14ac:dyDescent="0.2">
      <c r="A33" s="12" t="s">
        <v>33</v>
      </c>
      <c r="B33" s="7">
        <v>4137</v>
      </c>
      <c r="C33" s="7">
        <v>333197471</v>
      </c>
      <c r="D33" s="7">
        <v>6712</v>
      </c>
      <c r="E33" s="7">
        <v>187</v>
      </c>
      <c r="F33" s="7"/>
      <c r="G33" s="12" t="s">
        <v>33</v>
      </c>
      <c r="H33" s="7">
        <v>70493</v>
      </c>
      <c r="I33" s="7">
        <v>2882071317</v>
      </c>
      <c r="J33" s="7">
        <v>3407</v>
      </c>
      <c r="K33" s="7">
        <v>11726</v>
      </c>
    </row>
    <row r="34" spans="1:11" s="1" customFormat="1" x14ac:dyDescent="0.2">
      <c r="A34" s="12" t="s">
        <v>34</v>
      </c>
      <c r="B34" s="7">
        <v>4064</v>
      </c>
      <c r="C34" s="7">
        <v>343124040</v>
      </c>
      <c r="D34" s="7">
        <f>(C34/B34)/12</f>
        <v>7035.8439960629921</v>
      </c>
      <c r="E34" s="7">
        <v>194</v>
      </c>
      <c r="F34" s="13"/>
      <c r="G34" s="12" t="s">
        <v>34</v>
      </c>
      <c r="H34" s="7">
        <v>65223</v>
      </c>
      <c r="I34" s="7">
        <v>2745166442</v>
      </c>
      <c r="J34" s="7">
        <f>(I34/H34)/12</f>
        <v>3507.4110385395743</v>
      </c>
      <c r="K34" s="7">
        <v>10209</v>
      </c>
    </row>
    <row r="35" spans="1:11" s="1" customFormat="1" x14ac:dyDescent="0.2">
      <c r="A35" s="11" t="s">
        <v>36</v>
      </c>
      <c r="B35" s="7">
        <v>4020</v>
      </c>
      <c r="C35" s="7">
        <v>340863179</v>
      </c>
      <c r="D35" s="7">
        <v>7065</v>
      </c>
      <c r="E35" s="7">
        <v>201</v>
      </c>
      <c r="F35" s="7"/>
      <c r="G35" s="11" t="s">
        <v>36</v>
      </c>
      <c r="H35" s="7">
        <v>65166</v>
      </c>
      <c r="I35" s="7">
        <v>2797720213</v>
      </c>
      <c r="J35" s="7">
        <v>3578</v>
      </c>
      <c r="K35" s="7">
        <v>9655</v>
      </c>
    </row>
    <row r="36" spans="1:11" s="1" customFormat="1" x14ac:dyDescent="0.2">
      <c r="A36" s="11" t="s">
        <v>37</v>
      </c>
      <c r="B36" s="7">
        <v>4016</v>
      </c>
      <c r="C36" s="7">
        <v>336532307</v>
      </c>
      <c r="D36" s="7">
        <v>6983</v>
      </c>
      <c r="E36" s="7">
        <v>203</v>
      </c>
      <c r="F36" s="4"/>
      <c r="G36" s="11" t="s">
        <v>37</v>
      </c>
      <c r="H36" s="7">
        <v>69231</v>
      </c>
      <c r="I36" s="7">
        <v>3051238966</v>
      </c>
      <c r="J36" s="7">
        <v>3673</v>
      </c>
      <c r="K36" s="7">
        <v>9655</v>
      </c>
    </row>
    <row r="37" spans="1:11" s="4" customFormat="1" x14ac:dyDescent="0.2">
      <c r="A37" s="11" t="s">
        <v>38</v>
      </c>
      <c r="B37" s="7">
        <v>3905</v>
      </c>
      <c r="C37" s="7">
        <v>335690798</v>
      </c>
      <c r="D37" s="7">
        <v>7164</v>
      </c>
      <c r="E37" s="7">
        <v>209</v>
      </c>
      <c r="F37" s="7"/>
      <c r="G37" s="11" t="s">
        <v>38</v>
      </c>
      <c r="H37" s="7">
        <v>73463</v>
      </c>
      <c r="I37" s="7">
        <v>3194050724</v>
      </c>
      <c r="J37" s="7">
        <v>3623</v>
      </c>
      <c r="K37" s="7">
        <v>9309</v>
      </c>
    </row>
    <row r="38" spans="1:11" s="4" customFormat="1" x14ac:dyDescent="0.2">
      <c r="A38" s="11" t="s">
        <v>40</v>
      </c>
      <c r="B38" s="7">
        <v>3889</v>
      </c>
      <c r="C38" s="7">
        <v>341879123</v>
      </c>
      <c r="D38" s="7">
        <v>7326</v>
      </c>
      <c r="E38" s="7">
        <v>216</v>
      </c>
      <c r="F38" s="7"/>
      <c r="G38" s="11" t="s">
        <v>40</v>
      </c>
      <c r="H38" s="7">
        <v>78676</v>
      </c>
      <c r="I38" s="7">
        <v>3533512836</v>
      </c>
      <c r="J38" s="7">
        <v>3743</v>
      </c>
      <c r="K38" s="7">
        <v>9601</v>
      </c>
    </row>
    <row r="39" spans="1:11" s="4" customFormat="1" x14ac:dyDescent="0.2">
      <c r="A39" s="11" t="s">
        <v>41</v>
      </c>
      <c r="B39" s="7">
        <v>3911</v>
      </c>
      <c r="C39" s="7">
        <v>353094731</v>
      </c>
      <c r="D39" s="7">
        <v>7523</v>
      </c>
      <c r="E39" s="7">
        <v>231</v>
      </c>
      <c r="F39" s="7"/>
      <c r="G39" s="11" t="s">
        <v>41</v>
      </c>
      <c r="H39" s="7">
        <v>84689</v>
      </c>
      <c r="I39" s="7">
        <v>3939700347</v>
      </c>
      <c r="J39" s="7">
        <v>3877</v>
      </c>
      <c r="K39" s="7">
        <v>9883</v>
      </c>
    </row>
    <row r="40" spans="1:11" s="1" customFormat="1" x14ac:dyDescent="0.2">
      <c r="A40" s="11" t="s">
        <v>42</v>
      </c>
      <c r="B40" s="7">
        <v>3858</v>
      </c>
      <c r="C40" s="7">
        <v>351932187</v>
      </c>
      <c r="D40" s="7">
        <v>7601</v>
      </c>
      <c r="E40" s="7">
        <v>243</v>
      </c>
      <c r="F40" s="7"/>
      <c r="G40" s="11" t="s">
        <v>42</v>
      </c>
      <c r="H40" s="7">
        <v>91537</v>
      </c>
      <c r="I40" s="7">
        <v>4346551334</v>
      </c>
      <c r="J40" s="7">
        <v>3957</v>
      </c>
      <c r="K40" s="7">
        <v>10176</v>
      </c>
    </row>
    <row r="41" spans="1:11" s="1" customFormat="1" x14ac:dyDescent="0.2">
      <c r="A41" s="42">
        <v>2017</v>
      </c>
      <c r="B41" s="7">
        <v>3918</v>
      </c>
      <c r="C41" s="7">
        <v>376017390</v>
      </c>
      <c r="D41" s="7">
        <v>7998</v>
      </c>
      <c r="E41" s="7">
        <v>246</v>
      </c>
      <c r="F41" s="7"/>
      <c r="G41" s="42">
        <v>2017</v>
      </c>
      <c r="H41" s="7">
        <v>97495</v>
      </c>
      <c r="I41" s="7">
        <v>4790056092</v>
      </c>
      <c r="J41" s="7">
        <v>4094</v>
      </c>
      <c r="K41" s="7">
        <v>10560</v>
      </c>
    </row>
    <row r="42" spans="1:11" s="1" customFormat="1" x14ac:dyDescent="0.2">
      <c r="A42" s="42">
        <v>2018</v>
      </c>
      <c r="B42" s="7">
        <v>3915</v>
      </c>
      <c r="C42" s="7">
        <v>400133855</v>
      </c>
      <c r="D42" s="7">
        <v>8518</v>
      </c>
      <c r="E42" s="7">
        <v>247</v>
      </c>
      <c r="F42" s="7"/>
      <c r="G42" s="42">
        <v>2018</v>
      </c>
      <c r="H42" s="7">
        <v>104339</v>
      </c>
      <c r="I42" s="7">
        <v>5326695991</v>
      </c>
      <c r="J42" s="7">
        <v>4254</v>
      </c>
      <c r="K42" s="7">
        <v>11170</v>
      </c>
    </row>
    <row r="43" spans="1:11" s="1" customFormat="1" x14ac:dyDescent="0.2">
      <c r="A43" s="42">
        <v>2019</v>
      </c>
      <c r="B43" s="7">
        <v>3831.9999999999959</v>
      </c>
      <c r="C43" s="7">
        <v>412959269</v>
      </c>
      <c r="D43" s="7">
        <v>8980.4990648921466</v>
      </c>
      <c r="E43" s="7">
        <v>237</v>
      </c>
      <c r="F43" s="7"/>
      <c r="G43" s="42">
        <v>2019</v>
      </c>
      <c r="H43" s="7">
        <v>109485.91666666648</v>
      </c>
      <c r="I43" s="7">
        <v>5849638448</v>
      </c>
      <c r="J43" s="7">
        <v>4452.3522797072146</v>
      </c>
      <c r="K43" s="7">
        <v>11854</v>
      </c>
    </row>
    <row r="44" spans="1:11" s="1" customFormat="1" x14ac:dyDescent="0.2">
      <c r="A44" s="42">
        <v>2020</v>
      </c>
      <c r="B44" s="7">
        <v>3702.4166666666629</v>
      </c>
      <c r="C44" s="7">
        <v>397929551</v>
      </c>
      <c r="D44" s="7">
        <v>8956.5272907335402</v>
      </c>
      <c r="E44" s="7">
        <v>240</v>
      </c>
      <c r="F44" s="7"/>
      <c r="G44" s="42">
        <v>2020</v>
      </c>
      <c r="H44" s="7">
        <v>115432.24999999994</v>
      </c>
      <c r="I44" s="7">
        <v>6633556705</v>
      </c>
      <c r="J44" s="7">
        <v>4788.9250368361836</v>
      </c>
      <c r="K44" s="7">
        <v>12491</v>
      </c>
    </row>
    <row r="45" spans="1:11" s="1" customFormat="1" x14ac:dyDescent="0.2">
      <c r="A45" s="42">
        <v>2021</v>
      </c>
      <c r="B45" s="7">
        <v>3563.7499999999959</v>
      </c>
      <c r="C45" s="7">
        <v>373894083</v>
      </c>
      <c r="D45" s="7">
        <v>8742.9927043142852</v>
      </c>
      <c r="E45" s="7">
        <v>255</v>
      </c>
      <c r="F45" s="7"/>
      <c r="G45" s="42">
        <v>2021</v>
      </c>
      <c r="H45" s="7">
        <v>122416.3333333334</v>
      </c>
      <c r="I45" s="7">
        <v>7393454852</v>
      </c>
      <c r="J45" s="7">
        <v>5032.9986276341087</v>
      </c>
      <c r="K45" s="7">
        <v>13304</v>
      </c>
    </row>
    <row r="46" spans="1:11" s="4" customFormat="1" x14ac:dyDescent="0.2">
      <c r="A46" s="36">
        <v>2022</v>
      </c>
      <c r="B46" s="13">
        <v>3641.083333333333</v>
      </c>
      <c r="C46" s="13">
        <v>408997874</v>
      </c>
      <c r="D46" s="13">
        <v>9360.7185132629947</v>
      </c>
      <c r="E46" s="13">
        <v>282</v>
      </c>
      <c r="F46" s="13"/>
      <c r="G46" s="36">
        <v>2022</v>
      </c>
      <c r="H46" s="13">
        <v>131058.16666666656</v>
      </c>
      <c r="I46" s="13">
        <v>8302196884</v>
      </c>
      <c r="J46" s="13">
        <v>5278.9517656918279</v>
      </c>
      <c r="K46" s="13">
        <v>14384</v>
      </c>
    </row>
    <row r="47" spans="1:11" s="4" customFormat="1" x14ac:dyDescent="0.2">
      <c r="A47" s="58"/>
      <c r="B47" s="57"/>
      <c r="C47" s="13"/>
      <c r="D47" s="13"/>
      <c r="E47" s="13"/>
      <c r="F47" s="13"/>
      <c r="G47" s="14"/>
      <c r="H47" s="13"/>
      <c r="I47" s="13"/>
      <c r="J47" s="13"/>
      <c r="K47" s="13"/>
    </row>
    <row r="48" spans="1:11" s="1" customFormat="1" x14ac:dyDescent="0.2">
      <c r="A48" s="64" t="s">
        <v>47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 s="1" customFormat="1" x14ac:dyDescent="0.2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s="1" customFormat="1" ht="12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s="1" customFormat="1" ht="15" x14ac:dyDescent="0.25">
      <c r="A51" s="62" t="s">
        <v>39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</row>
    <row r="52" spans="1:11" s="1" customFormat="1" ht="15" x14ac:dyDescent="0.25">
      <c r="A52" s="62" t="s">
        <v>53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</row>
    <row r="53" spans="1:11" s="1" customFormat="1" ht="12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s="1" customFormat="1" ht="12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s="1" customFormat="1" x14ac:dyDescent="0.2">
      <c r="A55" s="25"/>
      <c r="B55" s="25"/>
      <c r="C55" s="26" t="s">
        <v>14</v>
      </c>
      <c r="D55" s="25"/>
      <c r="E55" s="25"/>
      <c r="F55" s="25"/>
      <c r="G55" s="25"/>
      <c r="H55" s="25"/>
      <c r="I55" s="22" t="s">
        <v>15</v>
      </c>
      <c r="J55" s="25"/>
      <c r="K55" s="25"/>
    </row>
    <row r="56" spans="1:11" s="1" customFormat="1" x14ac:dyDescent="0.2">
      <c r="A56" s="8"/>
      <c r="B56" s="8" t="s">
        <v>0</v>
      </c>
      <c r="C56" s="8"/>
      <c r="D56" s="8" t="s">
        <v>35</v>
      </c>
      <c r="E56" s="8"/>
      <c r="F56" s="8"/>
      <c r="G56" s="8"/>
      <c r="H56" s="8" t="s">
        <v>0</v>
      </c>
      <c r="I56" s="8"/>
      <c r="J56" s="8" t="s">
        <v>35</v>
      </c>
      <c r="K56" s="8"/>
    </row>
    <row r="57" spans="1:11" s="1" customFormat="1" x14ac:dyDescent="0.2">
      <c r="A57" s="8"/>
      <c r="B57" s="8" t="s">
        <v>10</v>
      </c>
      <c r="C57" s="8"/>
      <c r="D57" s="8" t="s">
        <v>2</v>
      </c>
      <c r="E57" s="8" t="s">
        <v>3</v>
      </c>
      <c r="F57" s="8"/>
      <c r="G57" s="8"/>
      <c r="H57" s="8" t="s">
        <v>10</v>
      </c>
      <c r="I57" s="8"/>
      <c r="J57" s="8" t="s">
        <v>2</v>
      </c>
      <c r="K57" s="8" t="s">
        <v>3</v>
      </c>
    </row>
    <row r="58" spans="1:11" s="1" customFormat="1" ht="13.5" thickBot="1" x14ac:dyDescent="0.25">
      <c r="A58" s="9" t="s">
        <v>4</v>
      </c>
      <c r="B58" s="10" t="s">
        <v>5</v>
      </c>
      <c r="C58" s="10" t="s">
        <v>6</v>
      </c>
      <c r="D58" s="10" t="s">
        <v>7</v>
      </c>
      <c r="E58" s="10" t="s">
        <v>8</v>
      </c>
      <c r="F58" s="10"/>
      <c r="G58" s="9" t="s">
        <v>4</v>
      </c>
      <c r="H58" s="10" t="s">
        <v>5</v>
      </c>
      <c r="I58" s="10" t="s">
        <v>6</v>
      </c>
      <c r="J58" s="10" t="s">
        <v>7</v>
      </c>
      <c r="K58" s="10" t="s">
        <v>8</v>
      </c>
    </row>
    <row r="59" spans="1:11" s="1" customFormat="1" ht="13.5" thickTop="1" x14ac:dyDescent="0.2">
      <c r="A59" s="12" t="s">
        <v>31</v>
      </c>
      <c r="B59" s="7">
        <v>127693</v>
      </c>
      <c r="C59" s="7">
        <v>5616952148</v>
      </c>
      <c r="D59" s="7">
        <v>3666</v>
      </c>
      <c r="E59" s="7">
        <v>3830</v>
      </c>
      <c r="F59" s="7"/>
      <c r="G59" s="12" t="s">
        <v>31</v>
      </c>
      <c r="H59" s="7">
        <f t="shared" ref="H59:H69" si="5">B80+H80</f>
        <v>195130</v>
      </c>
      <c r="I59" s="7">
        <f t="shared" ref="I59:I69" si="6">C80+I80</f>
        <v>6341639149</v>
      </c>
      <c r="J59" s="7">
        <f t="shared" ref="J59:J63" si="7">I59/(H59*12)</f>
        <v>2708.296669314474</v>
      </c>
      <c r="K59" s="7">
        <f t="shared" ref="K59:K69" si="8">E80+K80</f>
        <v>14979</v>
      </c>
    </row>
    <row r="60" spans="1:11" s="1" customFormat="1" x14ac:dyDescent="0.2">
      <c r="A60" s="12" t="s">
        <v>32</v>
      </c>
      <c r="B60" s="7">
        <v>125852</v>
      </c>
      <c r="C60" s="7">
        <v>5844486440</v>
      </c>
      <c r="D60" s="7">
        <f>C60/(B60*12)</f>
        <v>3869.9467363781796</v>
      </c>
      <c r="E60" s="7">
        <v>3897</v>
      </c>
      <c r="F60" s="7"/>
      <c r="G60" s="12" t="s">
        <v>32</v>
      </c>
      <c r="H60" s="7">
        <f t="shared" si="5"/>
        <v>196957</v>
      </c>
      <c r="I60" s="7">
        <f t="shared" si="6"/>
        <v>6362667328</v>
      </c>
      <c r="J60" s="7">
        <f t="shared" si="7"/>
        <v>2692.0712507467788</v>
      </c>
      <c r="K60" s="7">
        <f t="shared" si="8"/>
        <v>15040</v>
      </c>
    </row>
    <row r="61" spans="1:11" s="1" customFormat="1" x14ac:dyDescent="0.2">
      <c r="A61" s="12" t="s">
        <v>33</v>
      </c>
      <c r="B61" s="7">
        <v>112879</v>
      </c>
      <c r="C61" s="7">
        <v>5366534030</v>
      </c>
      <c r="D61" s="7">
        <v>3962</v>
      </c>
      <c r="E61" s="7">
        <v>3821</v>
      </c>
      <c r="F61" s="7"/>
      <c r="G61" s="12" t="s">
        <v>33</v>
      </c>
      <c r="H61" s="7">
        <f t="shared" si="5"/>
        <v>186039</v>
      </c>
      <c r="I61" s="7">
        <f t="shared" si="6"/>
        <v>5989125419</v>
      </c>
      <c r="J61" s="7">
        <f t="shared" si="7"/>
        <v>2682.7374094499901</v>
      </c>
      <c r="K61" s="7">
        <f t="shared" si="8"/>
        <v>14940</v>
      </c>
    </row>
    <row r="62" spans="1:11" s="1" customFormat="1" x14ac:dyDescent="0.2">
      <c r="A62" s="12" t="s">
        <v>34</v>
      </c>
      <c r="B62" s="7">
        <v>111072</v>
      </c>
      <c r="C62" s="7">
        <v>5476074001</v>
      </c>
      <c r="D62" s="7">
        <f>(C62/B62)/12</f>
        <v>4108.5016933460583</v>
      </c>
      <c r="E62" s="7">
        <v>3688</v>
      </c>
      <c r="F62" s="7"/>
      <c r="G62" s="12" t="s">
        <v>34</v>
      </c>
      <c r="H62" s="7">
        <f t="shared" si="5"/>
        <v>181989</v>
      </c>
      <c r="I62" s="7">
        <f t="shared" si="6"/>
        <v>5983383680</v>
      </c>
      <c r="J62" s="7">
        <f t="shared" si="7"/>
        <v>2739.8101350447919</v>
      </c>
      <c r="K62" s="7">
        <f t="shared" si="8"/>
        <v>14491</v>
      </c>
    </row>
    <row r="63" spans="1:11" s="1" customFormat="1" x14ac:dyDescent="0.2">
      <c r="A63" s="12" t="s">
        <v>36</v>
      </c>
      <c r="B63" s="7">
        <v>113684</v>
      </c>
      <c r="C63" s="7">
        <v>5678164455</v>
      </c>
      <c r="D63" s="7">
        <v>4162</v>
      </c>
      <c r="E63" s="7">
        <v>3629</v>
      </c>
      <c r="G63" s="12" t="s">
        <v>36</v>
      </c>
      <c r="H63" s="7">
        <f t="shared" si="5"/>
        <v>184585</v>
      </c>
      <c r="I63" s="7">
        <f t="shared" si="6"/>
        <v>6293513537</v>
      </c>
      <c r="J63" s="7">
        <f t="shared" si="7"/>
        <v>2841.2897116053127</v>
      </c>
      <c r="K63" s="7">
        <f t="shared" si="8"/>
        <v>14535</v>
      </c>
    </row>
    <row r="64" spans="1:11" s="1" customFormat="1" x14ac:dyDescent="0.2">
      <c r="A64" s="12" t="s">
        <v>37</v>
      </c>
      <c r="B64" s="7">
        <v>116667</v>
      </c>
      <c r="C64" s="7">
        <v>5938241116</v>
      </c>
      <c r="D64" s="7">
        <v>4242</v>
      </c>
      <c r="E64" s="7">
        <v>3648</v>
      </c>
      <c r="G64" s="12" t="s">
        <v>37</v>
      </c>
      <c r="H64" s="7">
        <f t="shared" si="5"/>
        <v>191477</v>
      </c>
      <c r="I64" s="7">
        <f t="shared" si="6"/>
        <v>6746230263</v>
      </c>
      <c r="J64" s="7">
        <f t="shared" ref="J64" si="9">I64/(H64*12)</f>
        <v>2936.0490045801844</v>
      </c>
      <c r="K64" s="7">
        <f t="shared" si="8"/>
        <v>14621</v>
      </c>
    </row>
    <row r="65" spans="1:11" s="1" customFormat="1" x14ac:dyDescent="0.2">
      <c r="A65" s="12" t="s">
        <v>38</v>
      </c>
      <c r="B65" s="7">
        <v>118747</v>
      </c>
      <c r="C65" s="7">
        <v>6110463065</v>
      </c>
      <c r="D65" s="7">
        <v>4288</v>
      </c>
      <c r="E65" s="7">
        <v>3706</v>
      </c>
      <c r="F65" s="7"/>
      <c r="G65" s="12" t="s">
        <v>38</v>
      </c>
      <c r="H65" s="7">
        <f t="shared" si="5"/>
        <v>195951</v>
      </c>
      <c r="I65" s="7">
        <f t="shared" si="6"/>
        <v>7041919037</v>
      </c>
      <c r="J65" s="7">
        <f t="shared" ref="J65" si="10">I65/(H65*12)</f>
        <v>2994.7618864750202</v>
      </c>
      <c r="K65" s="7">
        <f t="shared" si="8"/>
        <v>14824</v>
      </c>
    </row>
    <row r="66" spans="1:11" s="4" customFormat="1" x14ac:dyDescent="0.2">
      <c r="A66" s="12" t="s">
        <v>40</v>
      </c>
      <c r="B66" s="7">
        <v>120706</v>
      </c>
      <c r="C66" s="7">
        <v>6364370153</v>
      </c>
      <c r="D66" s="7">
        <v>4394</v>
      </c>
      <c r="E66" s="7">
        <v>3807</v>
      </c>
      <c r="F66" s="7"/>
      <c r="G66" s="12" t="s">
        <v>40</v>
      </c>
      <c r="H66" s="7">
        <f t="shared" si="5"/>
        <v>200175</v>
      </c>
      <c r="I66" s="7">
        <f t="shared" si="6"/>
        <v>7341753109</v>
      </c>
      <c r="J66" s="7">
        <f t="shared" ref="J66" si="11">I66/(H66*12)</f>
        <v>3056.3894546438532</v>
      </c>
      <c r="K66" s="7">
        <f t="shared" si="8"/>
        <v>15014</v>
      </c>
    </row>
    <row r="67" spans="1:11" s="13" customFormat="1" x14ac:dyDescent="0.2">
      <c r="A67" s="12" t="s">
        <v>41</v>
      </c>
      <c r="B67" s="7">
        <v>123703</v>
      </c>
      <c r="C67" s="7">
        <v>6728544974</v>
      </c>
      <c r="D67" s="7">
        <v>4533</v>
      </c>
      <c r="E67" s="7">
        <v>3954</v>
      </c>
      <c r="F67" s="7"/>
      <c r="G67" s="12" t="s">
        <v>41</v>
      </c>
      <c r="H67" s="7">
        <f t="shared" si="5"/>
        <v>207984</v>
      </c>
      <c r="I67" s="7">
        <f t="shared" si="6"/>
        <v>7896244839</v>
      </c>
      <c r="J67" s="7">
        <f t="shared" ref="J67" si="12">I67/(H67*12)</f>
        <v>3163.80300047119</v>
      </c>
      <c r="K67" s="7">
        <f t="shared" si="8"/>
        <v>15257</v>
      </c>
    </row>
    <row r="68" spans="1:11" s="7" customFormat="1" x14ac:dyDescent="0.2">
      <c r="A68" s="12" t="s">
        <v>42</v>
      </c>
      <c r="B68" s="7">
        <v>125926</v>
      </c>
      <c r="C68" s="7">
        <v>6926092381</v>
      </c>
      <c r="D68" s="7">
        <v>4583</v>
      </c>
      <c r="E68" s="7">
        <v>4046</v>
      </c>
      <c r="G68" s="12" t="s">
        <v>42</v>
      </c>
      <c r="H68" s="7">
        <f t="shared" si="5"/>
        <v>214481</v>
      </c>
      <c r="I68" s="7">
        <f t="shared" si="6"/>
        <v>8325606100</v>
      </c>
      <c r="J68" s="7">
        <f t="shared" ref="J68" si="13">I68/(H68*12)</f>
        <v>3234.7877356657855</v>
      </c>
      <c r="K68" s="7">
        <f t="shared" si="8"/>
        <v>15528</v>
      </c>
    </row>
    <row r="69" spans="1:11" s="1" customFormat="1" x14ac:dyDescent="0.2">
      <c r="A69" s="46">
        <v>2017</v>
      </c>
      <c r="B69" s="7">
        <v>129198</v>
      </c>
      <c r="C69" s="7">
        <v>7301939629</v>
      </c>
      <c r="D69" s="7">
        <v>4710</v>
      </c>
      <c r="E69" s="7">
        <v>4172</v>
      </c>
      <c r="F69" s="7"/>
      <c r="G69" s="12" t="s">
        <v>43</v>
      </c>
      <c r="H69" s="7">
        <f t="shared" si="5"/>
        <v>218726</v>
      </c>
      <c r="I69" s="7">
        <f t="shared" si="6"/>
        <v>8730055150</v>
      </c>
      <c r="J69" s="7">
        <f t="shared" ref="J69" si="14">I69/(H69*12)</f>
        <v>3326.100215947502</v>
      </c>
      <c r="K69" s="7">
        <f t="shared" si="8"/>
        <v>15848</v>
      </c>
    </row>
    <row r="70" spans="1:11" s="1" customFormat="1" x14ac:dyDescent="0.2">
      <c r="A70" s="46">
        <v>2018</v>
      </c>
      <c r="B70" s="7">
        <v>132978</v>
      </c>
      <c r="C70" s="7">
        <v>7686072952</v>
      </c>
      <c r="D70" s="7">
        <v>4817</v>
      </c>
      <c r="E70" s="7">
        <v>4307</v>
      </c>
      <c r="F70" s="7"/>
      <c r="G70" s="49">
        <v>2018</v>
      </c>
      <c r="H70" s="7">
        <f t="shared" ref="H70:I73" si="15">B91+H91</f>
        <v>223368</v>
      </c>
      <c r="I70" s="7">
        <f t="shared" si="15"/>
        <v>9285140779</v>
      </c>
      <c r="J70" s="7">
        <f t="shared" ref="J70:J71" si="16">I70/(H70*12)</f>
        <v>3464.0670623515157</v>
      </c>
      <c r="K70" s="7">
        <f t="shared" ref="K70" si="17">E91+K91</f>
        <v>16226</v>
      </c>
    </row>
    <row r="71" spans="1:11" s="1" customFormat="1" x14ac:dyDescent="0.2">
      <c r="A71" s="46">
        <v>2019</v>
      </c>
      <c r="B71" s="7">
        <v>136924.41666666637</v>
      </c>
      <c r="C71" s="7">
        <v>8107982515</v>
      </c>
      <c r="D71" s="7">
        <v>4934.5852699755997</v>
      </c>
      <c r="E71" s="7">
        <v>4491</v>
      </c>
      <c r="F71" s="7"/>
      <c r="G71" s="49">
        <v>2019</v>
      </c>
      <c r="H71" s="7">
        <f>B92+H92</f>
        <v>225521.83333333294</v>
      </c>
      <c r="I71" s="7">
        <f>C92+I92</f>
        <v>9728379883</v>
      </c>
      <c r="J71" s="7">
        <f t="shared" si="16"/>
        <v>3594.7664649616395</v>
      </c>
      <c r="K71" s="7">
        <f>E92+K92</f>
        <v>16742</v>
      </c>
    </row>
    <row r="72" spans="1:11" s="1" customFormat="1" x14ac:dyDescent="0.2">
      <c r="A72" s="46">
        <v>2020</v>
      </c>
      <c r="B72" s="7">
        <v>136419.91666666669</v>
      </c>
      <c r="C72" s="7">
        <v>8399760944</v>
      </c>
      <c r="D72" s="7">
        <v>5131.0695371338124</v>
      </c>
      <c r="E72" s="7">
        <v>4501</v>
      </c>
      <c r="F72" s="7"/>
      <c r="G72" s="49">
        <v>2020</v>
      </c>
      <c r="H72" s="7">
        <f t="shared" ref="H72:H73" si="18">B93+H93</f>
        <v>223395.83333333337</v>
      </c>
      <c r="I72" s="7">
        <f t="shared" si="15"/>
        <v>10539352176</v>
      </c>
      <c r="J72" s="7">
        <f t="shared" ref="J72:J73" si="19">I72/(H72*12)</f>
        <v>3931.4938640305877</v>
      </c>
      <c r="K72" s="7">
        <f t="shared" ref="K72:K73" si="20">E93+K93</f>
        <v>17048</v>
      </c>
    </row>
    <row r="73" spans="1:11" s="1" customFormat="1" x14ac:dyDescent="0.2">
      <c r="A73" s="46">
        <v>2021</v>
      </c>
      <c r="B73" s="7">
        <v>145685.83333333331</v>
      </c>
      <c r="C73" s="7">
        <v>9516515466</v>
      </c>
      <c r="D73" s="7">
        <v>5443.5145638731756</v>
      </c>
      <c r="E73" s="7">
        <v>4758</v>
      </c>
      <c r="F73" s="7"/>
      <c r="G73" s="49">
        <v>2021</v>
      </c>
      <c r="H73" s="7">
        <f t="shared" si="18"/>
        <v>237365.91666666654</v>
      </c>
      <c r="I73" s="7">
        <f t="shared" si="15"/>
        <v>11837276070</v>
      </c>
      <c r="J73" s="7">
        <f t="shared" si="19"/>
        <v>4155.7763909519463</v>
      </c>
      <c r="K73" s="7">
        <f t="shared" si="20"/>
        <v>17376</v>
      </c>
    </row>
    <row r="74" spans="1:11" s="4" customFormat="1" x14ac:dyDescent="0.2">
      <c r="A74" s="38">
        <v>2022</v>
      </c>
      <c r="B74" s="13">
        <v>151634.24999999997</v>
      </c>
      <c r="C74" s="13">
        <v>10413124979</v>
      </c>
      <c r="D74" s="13">
        <v>5722.720394084231</v>
      </c>
      <c r="E74" s="13">
        <v>5125</v>
      </c>
      <c r="F74" s="13"/>
      <c r="G74" s="40">
        <v>2022</v>
      </c>
      <c r="H74" s="13">
        <f t="shared" ref="H74" si="21">B95+H95</f>
        <v>240785.99999999983</v>
      </c>
      <c r="I74" s="13">
        <f t="shared" ref="I74" si="22">C95+I95</f>
        <v>12478337437</v>
      </c>
      <c r="J74" s="13">
        <f t="shared" ref="J74" si="23">I74/(H74*12)</f>
        <v>4318.6125982546082</v>
      </c>
      <c r="K74" s="13">
        <f t="shared" ref="K74" si="24">E95+K95</f>
        <v>17595</v>
      </c>
    </row>
    <row r="75" spans="1:11" s="4" customFormat="1" x14ac:dyDescent="0.2">
      <c r="A75" s="38"/>
      <c r="B75" s="13"/>
      <c r="C75" s="13"/>
      <c r="D75" s="13"/>
      <c r="E75" s="13"/>
      <c r="F75" s="13"/>
      <c r="G75" s="40"/>
      <c r="H75" s="13"/>
      <c r="I75" s="13"/>
      <c r="J75" s="13"/>
      <c r="K75" s="13"/>
    </row>
    <row r="76" spans="1:11" s="1" customFormat="1" x14ac:dyDescent="0.2">
      <c r="A76" s="7"/>
      <c r="B76" s="7"/>
      <c r="C76" s="23" t="s">
        <v>16</v>
      </c>
      <c r="D76" s="7"/>
      <c r="E76" s="7"/>
      <c r="F76" s="7"/>
      <c r="G76" s="7"/>
      <c r="H76" s="7"/>
      <c r="I76" s="23" t="s">
        <v>17</v>
      </c>
      <c r="J76" s="7"/>
      <c r="K76" s="7"/>
    </row>
    <row r="77" spans="1:11" s="1" customFormat="1" x14ac:dyDescent="0.2">
      <c r="A77" s="8"/>
      <c r="B77" s="8" t="s">
        <v>0</v>
      </c>
      <c r="C77" s="8"/>
      <c r="D77" s="8" t="s">
        <v>35</v>
      </c>
      <c r="E77" s="8"/>
      <c r="F77" s="8"/>
      <c r="G77" s="8"/>
      <c r="H77" s="8" t="s">
        <v>0</v>
      </c>
      <c r="I77" s="8"/>
      <c r="J77" s="8" t="s">
        <v>35</v>
      </c>
      <c r="K77" s="8"/>
    </row>
    <row r="78" spans="1:11" s="1" customFormat="1" x14ac:dyDescent="0.2">
      <c r="A78" s="8"/>
      <c r="B78" s="8" t="s">
        <v>10</v>
      </c>
      <c r="C78" s="8"/>
      <c r="D78" s="8" t="s">
        <v>2</v>
      </c>
      <c r="E78" s="8" t="s">
        <v>3</v>
      </c>
      <c r="F78" s="8"/>
      <c r="G78" s="8"/>
      <c r="H78" s="8" t="s">
        <v>10</v>
      </c>
      <c r="I78" s="8"/>
      <c r="J78" s="8" t="s">
        <v>2</v>
      </c>
      <c r="K78" s="8" t="s">
        <v>3</v>
      </c>
    </row>
    <row r="79" spans="1:11" s="1" customFormat="1" ht="13.5" thickBot="1" x14ac:dyDescent="0.25">
      <c r="A79" s="9" t="s">
        <v>4</v>
      </c>
      <c r="B79" s="10" t="s">
        <v>5</v>
      </c>
      <c r="C79" s="10" t="s">
        <v>6</v>
      </c>
      <c r="D79" s="10" t="s">
        <v>7</v>
      </c>
      <c r="E79" s="10" t="s">
        <v>8</v>
      </c>
      <c r="F79" s="10"/>
      <c r="G79" s="9" t="s">
        <v>4</v>
      </c>
      <c r="H79" s="10" t="s">
        <v>5</v>
      </c>
      <c r="I79" s="10" t="s">
        <v>6</v>
      </c>
      <c r="J79" s="10" t="s">
        <v>7</v>
      </c>
      <c r="K79" s="10" t="s">
        <v>8</v>
      </c>
    </row>
    <row r="80" spans="1:11" s="1" customFormat="1" ht="13.5" thickTop="1" x14ac:dyDescent="0.2">
      <c r="A80" s="12" t="s">
        <v>31</v>
      </c>
      <c r="B80" s="7">
        <v>47283</v>
      </c>
      <c r="C80" s="7">
        <v>2502418157</v>
      </c>
      <c r="D80" s="7">
        <v>4410</v>
      </c>
      <c r="E80" s="7">
        <v>5960</v>
      </c>
      <c r="F80" s="7"/>
      <c r="G80" s="12" t="s">
        <v>31</v>
      </c>
      <c r="H80" s="7">
        <v>147847</v>
      </c>
      <c r="I80" s="7">
        <v>3839220992</v>
      </c>
      <c r="J80" s="7">
        <v>2164</v>
      </c>
      <c r="K80" s="7">
        <v>9019</v>
      </c>
    </row>
    <row r="81" spans="1:11" s="1" customFormat="1" x14ac:dyDescent="0.2">
      <c r="A81" s="12" t="s">
        <v>32</v>
      </c>
      <c r="B81" s="7">
        <v>48180</v>
      </c>
      <c r="C81" s="7">
        <v>2585139612</v>
      </c>
      <c r="D81" s="7">
        <f>C81/(B81*12)</f>
        <v>4471.3221461187213</v>
      </c>
      <c r="E81" s="7">
        <v>5967</v>
      </c>
      <c r="F81" s="7"/>
      <c r="G81" s="12" t="s">
        <v>32</v>
      </c>
      <c r="H81" s="7">
        <v>148777</v>
      </c>
      <c r="I81" s="7">
        <v>3777527716</v>
      </c>
      <c r="J81" s="7">
        <f>I81/(H81*12)</f>
        <v>2115.8779672485221</v>
      </c>
      <c r="K81" s="7">
        <v>9073</v>
      </c>
    </row>
    <row r="82" spans="1:11" s="1" customFormat="1" x14ac:dyDescent="0.2">
      <c r="A82" s="12" t="s">
        <v>33</v>
      </c>
      <c r="B82" s="7">
        <v>45187</v>
      </c>
      <c r="C82" s="7">
        <v>2420808143</v>
      </c>
      <c r="D82" s="7">
        <v>4464</v>
      </c>
      <c r="E82" s="7">
        <v>5925</v>
      </c>
      <c r="F82" s="7"/>
      <c r="G82" s="12" t="s">
        <v>33</v>
      </c>
      <c r="H82" s="7">
        <v>140852</v>
      </c>
      <c r="I82" s="7">
        <v>3568317276</v>
      </c>
      <c r="J82" s="7">
        <v>2111</v>
      </c>
      <c r="K82" s="7">
        <v>9015</v>
      </c>
    </row>
    <row r="83" spans="1:11" s="1" customFormat="1" x14ac:dyDescent="0.2">
      <c r="A83" s="12" t="s">
        <v>34</v>
      </c>
      <c r="B83" s="7">
        <v>44065</v>
      </c>
      <c r="C83" s="7">
        <v>2399683078</v>
      </c>
      <c r="D83" s="7">
        <f>(C83/B83)/12</f>
        <v>4538.1502288286247</v>
      </c>
      <c r="E83" s="7">
        <v>5682</v>
      </c>
      <c r="F83" s="13"/>
      <c r="G83" s="12" t="s">
        <v>34</v>
      </c>
      <c r="H83" s="7">
        <v>137924</v>
      </c>
      <c r="I83" s="7">
        <v>3583700602</v>
      </c>
      <c r="J83" s="7">
        <f>(I83/H83)/12</f>
        <v>2165.2628754483144</v>
      </c>
      <c r="K83" s="7">
        <v>8809</v>
      </c>
    </row>
    <row r="84" spans="1:11" s="1" customFormat="1" x14ac:dyDescent="0.2">
      <c r="A84" s="12" t="s">
        <v>36</v>
      </c>
      <c r="B84" s="7">
        <v>46070</v>
      </c>
      <c r="C84" s="7">
        <v>2639667360</v>
      </c>
      <c r="D84" s="7">
        <v>4775</v>
      </c>
      <c r="E84" s="7">
        <v>5729</v>
      </c>
      <c r="F84" s="7"/>
      <c r="G84" s="12" t="s">
        <v>36</v>
      </c>
      <c r="H84" s="7">
        <v>138515</v>
      </c>
      <c r="I84" s="7">
        <v>3653846177</v>
      </c>
      <c r="J84" s="7">
        <v>2198</v>
      </c>
      <c r="K84" s="7">
        <v>8806</v>
      </c>
    </row>
    <row r="85" spans="1:11" s="1" customFormat="1" x14ac:dyDescent="0.2">
      <c r="A85" s="12" t="s">
        <v>37</v>
      </c>
      <c r="B85" s="7">
        <v>47836</v>
      </c>
      <c r="C85" s="7">
        <v>2804119691</v>
      </c>
      <c r="D85" s="7">
        <v>4885</v>
      </c>
      <c r="E85" s="7">
        <v>5726</v>
      </c>
      <c r="F85" s="7"/>
      <c r="G85" s="12" t="s">
        <v>37</v>
      </c>
      <c r="H85" s="7">
        <v>143641</v>
      </c>
      <c r="I85" s="7">
        <v>3942110572</v>
      </c>
      <c r="J85" s="7">
        <v>2287</v>
      </c>
      <c r="K85" s="7">
        <v>8895</v>
      </c>
    </row>
    <row r="86" spans="1:11" s="1" customFormat="1" x14ac:dyDescent="0.2">
      <c r="A86" s="12" t="s">
        <v>38</v>
      </c>
      <c r="B86" s="7">
        <v>48267</v>
      </c>
      <c r="C86" s="7">
        <v>2937291915</v>
      </c>
      <c r="D86" s="7">
        <v>5071</v>
      </c>
      <c r="E86" s="7">
        <v>5786</v>
      </c>
      <c r="F86" s="7"/>
      <c r="G86" s="12" t="s">
        <v>38</v>
      </c>
      <c r="H86" s="7">
        <v>147684</v>
      </c>
      <c r="I86" s="7">
        <v>4104627122</v>
      </c>
      <c r="J86" s="7">
        <v>2316</v>
      </c>
      <c r="K86" s="7">
        <v>9038</v>
      </c>
    </row>
    <row r="87" spans="1:11" s="4" customFormat="1" x14ac:dyDescent="0.2">
      <c r="A87" s="12" t="s">
        <v>40</v>
      </c>
      <c r="B87" s="7">
        <v>48654</v>
      </c>
      <c r="C87" s="35">
        <v>2982357082</v>
      </c>
      <c r="D87" s="35">
        <v>5108.0965831918957</v>
      </c>
      <c r="E87" s="35">
        <v>5777</v>
      </c>
      <c r="F87" s="7"/>
      <c r="G87" s="12" t="s">
        <v>40</v>
      </c>
      <c r="H87" s="7">
        <v>151521</v>
      </c>
      <c r="I87" s="7">
        <v>4359396027</v>
      </c>
      <c r="J87" s="7">
        <v>2398</v>
      </c>
      <c r="K87" s="7">
        <v>9237</v>
      </c>
    </row>
    <row r="88" spans="1:11" s="13" customFormat="1" x14ac:dyDescent="0.2">
      <c r="A88" s="12" t="s">
        <v>41</v>
      </c>
      <c r="B88" s="7">
        <v>49999</v>
      </c>
      <c r="C88" s="35">
        <v>3124559964</v>
      </c>
      <c r="D88" s="35">
        <v>5208</v>
      </c>
      <c r="E88" s="35">
        <v>5787</v>
      </c>
      <c r="F88" s="7"/>
      <c r="G88" s="12" t="s">
        <v>41</v>
      </c>
      <c r="H88" s="7">
        <v>157985</v>
      </c>
      <c r="I88" s="7">
        <v>4771684875</v>
      </c>
      <c r="J88" s="7">
        <v>2517</v>
      </c>
      <c r="K88" s="7">
        <v>9470</v>
      </c>
    </row>
    <row r="89" spans="1:11" s="7" customFormat="1" x14ac:dyDescent="0.2">
      <c r="A89" s="12" t="s">
        <v>42</v>
      </c>
      <c r="B89" s="7">
        <v>49891</v>
      </c>
      <c r="C89" s="35">
        <v>3192472915</v>
      </c>
      <c r="D89" s="35">
        <v>5332</v>
      </c>
      <c r="E89" s="35">
        <v>5798</v>
      </c>
      <c r="G89" s="12" t="s">
        <v>42</v>
      </c>
      <c r="H89" s="7">
        <v>164590</v>
      </c>
      <c r="I89" s="7">
        <v>5133133185</v>
      </c>
      <c r="J89" s="7">
        <v>2599</v>
      </c>
      <c r="K89" s="7">
        <v>9730</v>
      </c>
    </row>
    <row r="90" spans="1:11" s="1" customFormat="1" x14ac:dyDescent="0.2">
      <c r="A90" s="42">
        <v>2017</v>
      </c>
      <c r="B90" s="7">
        <v>50829</v>
      </c>
      <c r="C90" s="35">
        <v>3363110290</v>
      </c>
      <c r="D90" s="35">
        <v>5514</v>
      </c>
      <c r="E90" s="35">
        <v>5919</v>
      </c>
      <c r="G90" s="42">
        <v>2017</v>
      </c>
      <c r="H90" s="7">
        <v>167897</v>
      </c>
      <c r="I90" s="7">
        <v>5366944860</v>
      </c>
      <c r="J90" s="7">
        <v>2664</v>
      </c>
      <c r="K90" s="7">
        <v>9929</v>
      </c>
    </row>
    <row r="91" spans="1:11" s="1" customFormat="1" x14ac:dyDescent="0.2">
      <c r="A91" s="42">
        <v>2018</v>
      </c>
      <c r="B91" s="7">
        <v>50972</v>
      </c>
      <c r="C91" s="35">
        <v>3512204510</v>
      </c>
      <c r="D91" s="35">
        <v>5742</v>
      </c>
      <c r="E91" s="35">
        <v>6042</v>
      </c>
      <c r="G91" s="42">
        <v>2018</v>
      </c>
      <c r="H91" s="7">
        <v>172396</v>
      </c>
      <c r="I91" s="7">
        <v>5772936269</v>
      </c>
      <c r="J91" s="7">
        <v>2791</v>
      </c>
      <c r="K91" s="7">
        <v>10184</v>
      </c>
    </row>
    <row r="92" spans="1:11" s="1" customFormat="1" x14ac:dyDescent="0.2">
      <c r="A92" s="42">
        <v>2019</v>
      </c>
      <c r="B92" s="7">
        <v>52223.833333333248</v>
      </c>
      <c r="C92" s="35">
        <v>3710291088</v>
      </c>
      <c r="D92" s="35">
        <v>5920.4946145278591</v>
      </c>
      <c r="E92" s="35">
        <v>6140</v>
      </c>
      <c r="G92" s="42">
        <v>2019</v>
      </c>
      <c r="H92" s="7">
        <v>173297.99999999968</v>
      </c>
      <c r="I92" s="7">
        <v>6018088795</v>
      </c>
      <c r="J92" s="7">
        <v>2893.9018314310274</v>
      </c>
      <c r="K92" s="7">
        <v>10602</v>
      </c>
    </row>
    <row r="93" spans="1:11" s="1" customFormat="1" x14ac:dyDescent="0.2">
      <c r="A93" s="42">
        <v>2020</v>
      </c>
      <c r="B93" s="7">
        <v>53130.999999999971</v>
      </c>
      <c r="C93" s="35">
        <v>3971500022</v>
      </c>
      <c r="D93" s="35">
        <v>6229.100434147048</v>
      </c>
      <c r="E93" s="55">
        <v>6269</v>
      </c>
      <c r="G93" s="42">
        <v>2020</v>
      </c>
      <c r="H93" s="7">
        <v>170264.8333333334</v>
      </c>
      <c r="I93" s="7">
        <v>6567852154</v>
      </c>
      <c r="J93" s="7">
        <v>3214.5276397846869</v>
      </c>
      <c r="K93" s="54">
        <v>10779</v>
      </c>
    </row>
    <row r="94" spans="1:11" s="1" customFormat="1" x14ac:dyDescent="0.2">
      <c r="A94" s="42">
        <v>2021</v>
      </c>
      <c r="B94" s="7">
        <v>55449.833333333336</v>
      </c>
      <c r="C94" s="35">
        <v>4431201736</v>
      </c>
      <c r="D94" s="35">
        <v>6659.4755860402338</v>
      </c>
      <c r="E94" s="55">
        <v>6402</v>
      </c>
      <c r="G94" s="42">
        <v>2021</v>
      </c>
      <c r="H94" s="7">
        <v>181916.0833333332</v>
      </c>
      <c r="I94" s="7">
        <v>7406074334</v>
      </c>
      <c r="J94" s="7">
        <v>3392.6239497790443</v>
      </c>
      <c r="K94" s="54">
        <v>10974</v>
      </c>
    </row>
    <row r="95" spans="1:11" s="4" customFormat="1" x14ac:dyDescent="0.2">
      <c r="A95" s="36">
        <v>2022</v>
      </c>
      <c r="B95" s="13">
        <v>58771.333333333328</v>
      </c>
      <c r="C95" s="34">
        <v>4971618582</v>
      </c>
      <c r="D95" s="34">
        <v>7049.3814756627389</v>
      </c>
      <c r="E95" s="52">
        <v>6889</v>
      </c>
      <c r="G95" s="36">
        <v>2022</v>
      </c>
      <c r="H95" s="13">
        <v>182014.66666666651</v>
      </c>
      <c r="I95" s="13">
        <v>7506718855</v>
      </c>
      <c r="J95" s="13">
        <v>3436.8653693658416</v>
      </c>
      <c r="K95" s="50">
        <v>10706</v>
      </c>
    </row>
    <row r="96" spans="1:11" s="1" customFormat="1" x14ac:dyDescent="0.2">
      <c r="A96" s="58"/>
      <c r="B96" s="57"/>
      <c r="C96" s="13"/>
      <c r="D96" s="13"/>
      <c r="E96" s="13"/>
      <c r="F96" s="13"/>
      <c r="G96" s="14"/>
      <c r="H96" s="13"/>
      <c r="I96" s="13"/>
      <c r="J96" s="13"/>
      <c r="K96" s="13"/>
    </row>
    <row r="97" spans="1:11" s="1" customFormat="1" x14ac:dyDescent="0.2">
      <c r="A97" s="64" t="s">
        <v>48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</row>
    <row r="98" spans="1:11" s="1" customFormat="1" ht="12" x14ac:dyDescent="0.2">
      <c r="H98" s="3"/>
    </row>
    <row r="99" spans="1:11" s="1" customFormat="1" ht="12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 s="1" customFormat="1" ht="15" x14ac:dyDescent="0.25">
      <c r="A100" s="62" t="s">
        <v>39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</row>
    <row r="101" spans="1:11" s="1" customFormat="1" ht="15" x14ac:dyDescent="0.25">
      <c r="A101" s="62" t="s">
        <v>53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</row>
    <row r="102" spans="1:11" s="1" customFormat="1" ht="12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1:11" s="1" customFormat="1" x14ac:dyDescent="0.2">
      <c r="A103" s="21"/>
      <c r="B103" s="26"/>
      <c r="C103" s="22" t="s">
        <v>18</v>
      </c>
      <c r="D103" s="26"/>
      <c r="E103" s="26"/>
      <c r="F103" s="27"/>
      <c r="G103" s="27"/>
      <c r="H103" s="27"/>
      <c r="I103" s="22" t="s">
        <v>19</v>
      </c>
      <c r="J103" s="21"/>
      <c r="K103" s="21"/>
    </row>
    <row r="104" spans="1:11" s="1" customFormat="1" x14ac:dyDescent="0.2">
      <c r="A104" s="8"/>
      <c r="B104" s="8" t="s">
        <v>0</v>
      </c>
      <c r="C104" s="8"/>
      <c r="D104" s="8" t="s">
        <v>35</v>
      </c>
      <c r="E104" s="8"/>
      <c r="F104" s="8"/>
      <c r="G104" s="8"/>
      <c r="H104" s="8" t="s">
        <v>0</v>
      </c>
      <c r="I104" s="8"/>
      <c r="J104" s="8" t="s">
        <v>35</v>
      </c>
      <c r="K104" s="8"/>
    </row>
    <row r="105" spans="1:11" s="1" customFormat="1" x14ac:dyDescent="0.2">
      <c r="A105" s="8"/>
      <c r="B105" s="8" t="s">
        <v>10</v>
      </c>
      <c r="C105" s="8"/>
      <c r="D105" s="8" t="s">
        <v>2</v>
      </c>
      <c r="E105" s="8" t="s">
        <v>3</v>
      </c>
      <c r="F105" s="8"/>
      <c r="G105" s="8"/>
      <c r="H105" s="8" t="s">
        <v>10</v>
      </c>
      <c r="I105" s="8"/>
      <c r="J105" s="8" t="s">
        <v>2</v>
      </c>
      <c r="K105" s="8" t="s">
        <v>3</v>
      </c>
    </row>
    <row r="106" spans="1:11" s="1" customFormat="1" ht="13.5" thickBot="1" x14ac:dyDescent="0.25">
      <c r="A106" s="9" t="s">
        <v>4</v>
      </c>
      <c r="B106" s="10" t="s">
        <v>5</v>
      </c>
      <c r="C106" s="10" t="s">
        <v>6</v>
      </c>
      <c r="D106" s="10" t="s">
        <v>7</v>
      </c>
      <c r="E106" s="10" t="s">
        <v>8</v>
      </c>
      <c r="F106" s="10"/>
      <c r="G106" s="9" t="s">
        <v>4</v>
      </c>
      <c r="H106" s="10" t="s">
        <v>5</v>
      </c>
      <c r="I106" s="10" t="s">
        <v>6</v>
      </c>
      <c r="J106" s="10" t="s">
        <v>7</v>
      </c>
      <c r="K106" s="10" t="s">
        <v>8</v>
      </c>
    </row>
    <row r="107" spans="1:11" s="1" customFormat="1" ht="13.5" thickTop="1" x14ac:dyDescent="0.2">
      <c r="A107" s="12" t="s">
        <v>31</v>
      </c>
      <c r="B107" s="7">
        <v>46426</v>
      </c>
      <c r="C107" s="7">
        <v>1993086563</v>
      </c>
      <c r="D107" s="7">
        <v>3578</v>
      </c>
      <c r="E107" s="7">
        <v>2312</v>
      </c>
      <c r="F107" s="7"/>
      <c r="G107" s="12" t="s">
        <v>31</v>
      </c>
      <c r="H107" s="7">
        <v>32448</v>
      </c>
      <c r="I107" s="7">
        <v>1495228512</v>
      </c>
      <c r="J107" s="7">
        <v>3840</v>
      </c>
      <c r="K107" s="7">
        <v>1696</v>
      </c>
    </row>
    <row r="108" spans="1:11" s="1" customFormat="1" x14ac:dyDescent="0.2">
      <c r="A108" s="12" t="s">
        <v>32</v>
      </c>
      <c r="B108" s="7">
        <v>46874</v>
      </c>
      <c r="C108" s="7">
        <v>1898272703</v>
      </c>
      <c r="D108" s="7">
        <f>C108/(B108*12)</f>
        <v>3374.779022841376</v>
      </c>
      <c r="E108" s="7">
        <v>2430</v>
      </c>
      <c r="F108" s="7"/>
      <c r="G108" s="12" t="s">
        <v>32</v>
      </c>
      <c r="H108" s="7">
        <v>30747</v>
      </c>
      <c r="I108" s="7">
        <v>1437584465</v>
      </c>
      <c r="J108" s="7">
        <f>I108/(H108*12)</f>
        <v>3896.2729832720806</v>
      </c>
      <c r="K108" s="7">
        <v>1664</v>
      </c>
    </row>
    <row r="109" spans="1:11" s="1" customFormat="1" x14ac:dyDescent="0.2">
      <c r="A109" s="12" t="s">
        <v>33</v>
      </c>
      <c r="B109" s="7">
        <v>43926</v>
      </c>
      <c r="C109" s="7">
        <v>1771953980</v>
      </c>
      <c r="D109" s="7">
        <v>3362</v>
      </c>
      <c r="E109" s="7">
        <v>2364</v>
      </c>
      <c r="F109" s="7"/>
      <c r="G109" s="12" t="s">
        <v>33</v>
      </c>
      <c r="H109" s="7">
        <v>29561</v>
      </c>
      <c r="I109" s="7">
        <v>1415624917</v>
      </c>
      <c r="J109" s="7">
        <v>3991</v>
      </c>
      <c r="K109" s="7">
        <v>1671</v>
      </c>
    </row>
    <row r="110" spans="1:11" s="1" customFormat="1" x14ac:dyDescent="0.2">
      <c r="A110" s="12" t="s">
        <v>34</v>
      </c>
      <c r="B110" s="7">
        <v>43078</v>
      </c>
      <c r="C110" s="7">
        <v>1801099451</v>
      </c>
      <c r="D110" s="7">
        <f>(C110/B110)/12</f>
        <v>3484.182666713094</v>
      </c>
      <c r="E110" s="7">
        <v>2206</v>
      </c>
      <c r="F110" s="7"/>
      <c r="G110" s="12" t="s">
        <v>34</v>
      </c>
      <c r="H110" s="7">
        <v>29274</v>
      </c>
      <c r="I110" s="7">
        <v>1498957290</v>
      </c>
      <c r="J110" s="7">
        <f>(I110/H110)/12</f>
        <v>4267.0324349251896</v>
      </c>
      <c r="K110" s="7">
        <v>1645</v>
      </c>
    </row>
    <row r="111" spans="1:11" s="1" customFormat="1" x14ac:dyDescent="0.2">
      <c r="A111" s="12" t="s">
        <v>36</v>
      </c>
      <c r="B111" s="7">
        <v>44646</v>
      </c>
      <c r="C111" s="7">
        <v>1893363126</v>
      </c>
      <c r="D111" s="7">
        <v>3534</v>
      </c>
      <c r="E111" s="7">
        <v>2232</v>
      </c>
      <c r="F111" s="7"/>
      <c r="G111" s="12" t="s">
        <v>36</v>
      </c>
      <c r="H111" s="7">
        <v>29495</v>
      </c>
      <c r="I111" s="7">
        <v>1627876951</v>
      </c>
      <c r="J111" s="7">
        <v>4599</v>
      </c>
      <c r="K111" s="7">
        <v>1666</v>
      </c>
    </row>
    <row r="112" spans="1:11" s="1" customFormat="1" x14ac:dyDescent="0.2">
      <c r="A112" s="12" t="s">
        <v>37</v>
      </c>
      <c r="B112" s="7">
        <v>46322</v>
      </c>
      <c r="C112" s="7">
        <v>1985168329</v>
      </c>
      <c r="D112" s="7">
        <v>3571</v>
      </c>
      <c r="E112" s="7">
        <v>2318</v>
      </c>
      <c r="F112" s="7"/>
      <c r="G112" s="12" t="s">
        <v>37</v>
      </c>
      <c r="H112" s="7">
        <v>31295</v>
      </c>
      <c r="I112" s="7">
        <v>1804761981</v>
      </c>
      <c r="J112" s="7">
        <v>4806</v>
      </c>
      <c r="K112" s="7">
        <v>1729</v>
      </c>
    </row>
    <row r="113" spans="1:11" s="1" customFormat="1" x14ac:dyDescent="0.2">
      <c r="A113" s="12" t="s">
        <v>38</v>
      </c>
      <c r="B113" s="7">
        <v>47044</v>
      </c>
      <c r="C113" s="7">
        <v>2080462124</v>
      </c>
      <c r="D113" s="7">
        <v>3685</v>
      </c>
      <c r="E113" s="7">
        <v>2384</v>
      </c>
      <c r="F113" s="7"/>
      <c r="G113" s="12" t="s">
        <v>38</v>
      </c>
      <c r="H113" s="7">
        <v>32427</v>
      </c>
      <c r="I113" s="7">
        <v>1895129890</v>
      </c>
      <c r="J113" s="7">
        <v>4870</v>
      </c>
      <c r="K113" s="7">
        <v>1822</v>
      </c>
    </row>
    <row r="114" spans="1:11" s="4" customFormat="1" ht="13.5" customHeight="1" x14ac:dyDescent="0.2">
      <c r="A114" s="12" t="s">
        <v>40</v>
      </c>
      <c r="B114" s="7">
        <v>48510</v>
      </c>
      <c r="C114" s="7">
        <v>2188966163</v>
      </c>
      <c r="D114" s="7">
        <v>3760</v>
      </c>
      <c r="E114" s="7">
        <v>2442</v>
      </c>
      <c r="F114" s="7"/>
      <c r="G114" s="12" t="s">
        <v>40</v>
      </c>
      <c r="H114" s="7">
        <v>33320</v>
      </c>
      <c r="I114" s="7">
        <v>2061424870</v>
      </c>
      <c r="J114" s="7">
        <v>5156</v>
      </c>
      <c r="K114" s="7">
        <v>1956</v>
      </c>
    </row>
    <row r="115" spans="1:11" s="13" customFormat="1" ht="13.5" customHeight="1" x14ac:dyDescent="0.2">
      <c r="A115" s="12" t="s">
        <v>41</v>
      </c>
      <c r="B115" s="7">
        <v>51214</v>
      </c>
      <c r="C115" s="7">
        <v>2377326703</v>
      </c>
      <c r="D115" s="7">
        <v>3868</v>
      </c>
      <c r="E115" s="7">
        <v>2507</v>
      </c>
      <c r="F115" s="7"/>
      <c r="G115" s="12" t="s">
        <v>41</v>
      </c>
      <c r="H115" s="7">
        <v>34403</v>
      </c>
      <c r="I115" s="7">
        <v>2270134554</v>
      </c>
      <c r="J115" s="7">
        <v>5499</v>
      </c>
      <c r="K115" s="7">
        <v>2078</v>
      </c>
    </row>
    <row r="116" spans="1:11" s="7" customFormat="1" ht="13.5" customHeight="1" x14ac:dyDescent="0.2">
      <c r="A116" s="12" t="s">
        <v>42</v>
      </c>
      <c r="B116" s="7">
        <v>53093</v>
      </c>
      <c r="C116" s="7">
        <v>2557592786</v>
      </c>
      <c r="D116" s="7">
        <v>4014</v>
      </c>
      <c r="E116" s="7">
        <v>2574</v>
      </c>
      <c r="G116" s="12" t="s">
        <v>42</v>
      </c>
      <c r="H116" s="7">
        <v>36860</v>
      </c>
      <c r="I116" s="7">
        <v>2532207456</v>
      </c>
      <c r="J116" s="7">
        <v>5725</v>
      </c>
      <c r="K116" s="7">
        <v>2189</v>
      </c>
    </row>
    <row r="117" spans="1:11" s="7" customFormat="1" ht="13.5" customHeight="1" x14ac:dyDescent="0.2">
      <c r="A117" s="42">
        <v>2017</v>
      </c>
      <c r="B117" s="7">
        <v>55882</v>
      </c>
      <c r="C117" s="7">
        <v>2727701462</v>
      </c>
      <c r="D117" s="7">
        <v>4068</v>
      </c>
      <c r="E117" s="7">
        <v>2599</v>
      </c>
      <c r="G117" s="42">
        <v>2017</v>
      </c>
      <c r="H117" s="7">
        <v>38428.750000000007</v>
      </c>
      <c r="I117" s="7">
        <v>2675687079</v>
      </c>
      <c r="J117" s="7">
        <v>5802.2684383436872</v>
      </c>
      <c r="K117" s="7">
        <v>2287</v>
      </c>
    </row>
    <row r="118" spans="1:11" s="7" customFormat="1" ht="13.5" customHeight="1" x14ac:dyDescent="0.2">
      <c r="A118" s="42">
        <v>2018</v>
      </c>
      <c r="B118" s="7">
        <v>59060</v>
      </c>
      <c r="C118" s="7">
        <v>2992020231</v>
      </c>
      <c r="D118" s="7">
        <v>4222</v>
      </c>
      <c r="E118" s="7">
        <v>2670</v>
      </c>
      <c r="G118" s="42">
        <v>2018</v>
      </c>
      <c r="H118" s="7">
        <v>38052</v>
      </c>
      <c r="I118" s="7">
        <v>2914008906</v>
      </c>
      <c r="J118" s="7">
        <v>6382</v>
      </c>
      <c r="K118" s="7">
        <v>2375</v>
      </c>
    </row>
    <row r="119" spans="1:11" s="7" customFormat="1" ht="13.5" customHeight="1" x14ac:dyDescent="0.2">
      <c r="A119" s="42">
        <v>2019</v>
      </c>
      <c r="B119" s="7">
        <v>61553.833333333248</v>
      </c>
      <c r="C119" s="7">
        <v>3193244585</v>
      </c>
      <c r="D119" s="7">
        <v>4323.1054997928704</v>
      </c>
      <c r="E119" s="7">
        <v>2764</v>
      </c>
      <c r="G119" s="42">
        <v>2019</v>
      </c>
      <c r="H119" s="7">
        <v>39571.83333333327</v>
      </c>
      <c r="I119" s="7">
        <v>3276952895</v>
      </c>
      <c r="J119" s="7">
        <v>6900.8530794209801</v>
      </c>
      <c r="K119" s="7">
        <v>2649</v>
      </c>
    </row>
    <row r="120" spans="1:11" s="7" customFormat="1" ht="13.5" customHeight="1" x14ac:dyDescent="0.2">
      <c r="A120" s="42">
        <v>2020</v>
      </c>
      <c r="B120" s="7">
        <v>63282.333333333343</v>
      </c>
      <c r="C120" s="7">
        <v>3402587609</v>
      </c>
      <c r="D120" s="7">
        <v>4480.6970995064439</v>
      </c>
      <c r="E120" s="7">
        <v>2847</v>
      </c>
      <c r="G120" s="42">
        <v>2020</v>
      </c>
      <c r="H120" s="7">
        <v>38473.583333333307</v>
      </c>
      <c r="I120" s="7">
        <v>3639448358</v>
      </c>
      <c r="J120" s="7">
        <v>7883.0027486392237</v>
      </c>
      <c r="K120" s="54">
        <v>2903</v>
      </c>
    </row>
    <row r="121" spans="1:11" s="7" customFormat="1" ht="13.5" customHeight="1" x14ac:dyDescent="0.2">
      <c r="A121" s="42">
        <v>2021</v>
      </c>
      <c r="B121" s="7">
        <v>65925.083333333372</v>
      </c>
      <c r="C121" s="7">
        <v>3602709717</v>
      </c>
      <c r="D121" s="7">
        <v>4554.0452066171047</v>
      </c>
      <c r="E121" s="7">
        <v>3014</v>
      </c>
      <c r="G121" s="42">
        <v>2021</v>
      </c>
      <c r="H121" s="7">
        <v>41052.75</v>
      </c>
      <c r="I121" s="7">
        <v>4330685688</v>
      </c>
      <c r="J121" s="7">
        <v>8790.8964442089746</v>
      </c>
      <c r="K121" s="54">
        <v>3622</v>
      </c>
    </row>
    <row r="122" spans="1:11" s="13" customFormat="1" ht="13.5" customHeight="1" x14ac:dyDescent="0.2">
      <c r="A122" s="36">
        <v>2022</v>
      </c>
      <c r="B122" s="13">
        <v>68829.416666666642</v>
      </c>
      <c r="C122" s="13">
        <v>4068371253</v>
      </c>
      <c r="D122" s="13">
        <v>4925.6692003055878</v>
      </c>
      <c r="E122" s="13">
        <v>3273</v>
      </c>
      <c r="G122" s="36">
        <v>2022</v>
      </c>
      <c r="H122" s="13">
        <v>45138.916666666642</v>
      </c>
      <c r="I122" s="13">
        <v>4779080657</v>
      </c>
      <c r="J122" s="13">
        <v>8822.9127065152625</v>
      </c>
      <c r="K122" s="50">
        <v>4582</v>
      </c>
    </row>
    <row r="123" spans="1:11" s="1" customFormat="1" ht="12" x14ac:dyDescent="0.2">
      <c r="A123" s="39"/>
      <c r="B123" s="39"/>
    </row>
    <row r="124" spans="1:11" s="1" customFormat="1" x14ac:dyDescent="0.2">
      <c r="A124" s="7"/>
      <c r="B124" s="13"/>
      <c r="C124" s="23" t="s">
        <v>50</v>
      </c>
      <c r="D124" s="13"/>
      <c r="E124" s="13"/>
      <c r="F124" s="13"/>
      <c r="G124" s="13"/>
      <c r="H124" s="13"/>
      <c r="I124" s="23" t="s">
        <v>54</v>
      </c>
      <c r="J124" s="13"/>
      <c r="K124" s="7"/>
    </row>
    <row r="125" spans="1:11" s="1" customFormat="1" x14ac:dyDescent="0.2">
      <c r="A125" s="8"/>
      <c r="B125" s="8" t="s">
        <v>0</v>
      </c>
      <c r="C125" s="8"/>
      <c r="D125" s="8" t="s">
        <v>35</v>
      </c>
      <c r="E125" s="8"/>
      <c r="F125" s="8"/>
      <c r="G125" s="8"/>
      <c r="H125" s="8" t="s">
        <v>0</v>
      </c>
      <c r="I125" s="8"/>
      <c r="J125" s="8" t="s">
        <v>35</v>
      </c>
      <c r="K125" s="8"/>
    </row>
    <row r="126" spans="1:11" s="1" customFormat="1" x14ac:dyDescent="0.2">
      <c r="A126" s="8"/>
      <c r="B126" s="8" t="s">
        <v>10</v>
      </c>
      <c r="C126" s="8"/>
      <c r="D126" s="8" t="s">
        <v>2</v>
      </c>
      <c r="E126" s="8" t="s">
        <v>3</v>
      </c>
      <c r="F126" s="8"/>
      <c r="G126" s="8"/>
      <c r="H126" s="8" t="s">
        <v>10</v>
      </c>
      <c r="I126" s="8"/>
      <c r="J126" s="8" t="s">
        <v>2</v>
      </c>
      <c r="K126" s="8" t="s">
        <v>3</v>
      </c>
    </row>
    <row r="127" spans="1:11" s="1" customFormat="1" ht="13.5" thickBot="1" x14ac:dyDescent="0.25">
      <c r="A127" s="9" t="s">
        <v>4</v>
      </c>
      <c r="B127" s="10" t="s">
        <v>5</v>
      </c>
      <c r="C127" s="10" t="s">
        <v>6</v>
      </c>
      <c r="D127" s="10" t="s">
        <v>7</v>
      </c>
      <c r="E127" s="10" t="s">
        <v>8</v>
      </c>
      <c r="F127" s="10"/>
      <c r="G127" s="9" t="s">
        <v>4</v>
      </c>
      <c r="H127" s="10" t="s">
        <v>5</v>
      </c>
      <c r="I127" s="10" t="s">
        <v>6</v>
      </c>
      <c r="J127" s="10" t="s">
        <v>7</v>
      </c>
      <c r="K127" s="10" t="s">
        <v>8</v>
      </c>
    </row>
    <row r="128" spans="1:11" s="1" customFormat="1" ht="13.5" thickTop="1" x14ac:dyDescent="0.2">
      <c r="A128" s="12" t="s">
        <v>31</v>
      </c>
      <c r="B128" s="7">
        <v>56250</v>
      </c>
      <c r="C128" s="7">
        <v>2853452486</v>
      </c>
      <c r="D128" s="7">
        <v>4227</v>
      </c>
      <c r="E128" s="7">
        <v>5723</v>
      </c>
      <c r="F128" s="7"/>
      <c r="G128" s="12" t="s">
        <v>31</v>
      </c>
      <c r="H128" s="7">
        <v>18493</v>
      </c>
      <c r="I128" s="7">
        <v>653492079</v>
      </c>
      <c r="J128" s="7">
        <v>2945</v>
      </c>
      <c r="K128" s="7">
        <v>5009</v>
      </c>
    </row>
    <row r="129" spans="1:11" s="1" customFormat="1" x14ac:dyDescent="0.2">
      <c r="A129" s="12" t="s">
        <v>32</v>
      </c>
      <c r="B129" s="7">
        <v>55962</v>
      </c>
      <c r="C129" s="7">
        <v>2838416695</v>
      </c>
      <c r="D129" s="7">
        <f>C129/(B129*12)</f>
        <v>4226.702487104345</v>
      </c>
      <c r="E129" s="7">
        <v>5728</v>
      </c>
      <c r="F129" s="7"/>
      <c r="G129" s="12" t="s">
        <v>32</v>
      </c>
      <c r="H129" s="7">
        <v>18091</v>
      </c>
      <c r="I129" s="7">
        <v>630557860</v>
      </c>
      <c r="J129" s="7">
        <f>I129/(H129*12)</f>
        <v>2904.5651613140972</v>
      </c>
      <c r="K129" s="7">
        <v>5152</v>
      </c>
    </row>
    <row r="130" spans="1:11" s="1" customFormat="1" x14ac:dyDescent="0.2">
      <c r="A130" s="12" t="s">
        <v>33</v>
      </c>
      <c r="B130" s="7">
        <v>54422</v>
      </c>
      <c r="C130" s="7">
        <v>2809630116</v>
      </c>
      <c r="D130" s="7">
        <v>4302</v>
      </c>
      <c r="E130" s="7">
        <v>5514</v>
      </c>
      <c r="F130" s="7"/>
      <c r="G130" s="12" t="s">
        <v>33</v>
      </c>
      <c r="H130" s="7">
        <v>16656</v>
      </c>
      <c r="I130" s="7">
        <v>577170833</v>
      </c>
      <c r="J130" s="7">
        <v>2888</v>
      </c>
      <c r="K130" s="7">
        <v>4681</v>
      </c>
    </row>
    <row r="131" spans="1:11" s="1" customFormat="1" x14ac:dyDescent="0.2">
      <c r="A131" s="12" t="s">
        <v>34</v>
      </c>
      <c r="B131" s="7">
        <v>51732</v>
      </c>
      <c r="C131" s="7">
        <v>2801129310</v>
      </c>
      <c r="D131" s="7">
        <f>C131/(B131*12)</f>
        <v>4512.2446938065414</v>
      </c>
      <c r="E131" s="7">
        <v>5246</v>
      </c>
      <c r="F131" s="7"/>
      <c r="G131" s="12" t="s">
        <v>34</v>
      </c>
      <c r="H131" s="7">
        <v>16245</v>
      </c>
      <c r="I131" s="7">
        <v>579210235</v>
      </c>
      <c r="J131" s="7">
        <f>I131/(H131*12)</f>
        <v>2971.2231199343387</v>
      </c>
      <c r="K131" s="7">
        <v>4408</v>
      </c>
    </row>
    <row r="132" spans="1:11" s="1" customFormat="1" x14ac:dyDescent="0.2">
      <c r="A132" s="12" t="s">
        <v>36</v>
      </c>
      <c r="B132" s="7">
        <v>51858</v>
      </c>
      <c r="C132" s="7">
        <v>2931691372</v>
      </c>
      <c r="D132" s="7">
        <v>4711</v>
      </c>
      <c r="E132" s="7">
        <v>5136</v>
      </c>
      <c r="F132" s="7"/>
      <c r="G132" s="12" t="s">
        <v>36</v>
      </c>
      <c r="H132" s="7">
        <v>16533</v>
      </c>
      <c r="I132" s="7">
        <v>623141435</v>
      </c>
      <c r="J132" s="7">
        <v>3141</v>
      </c>
      <c r="K132" s="7">
        <v>4263</v>
      </c>
    </row>
    <row r="133" spans="1:11" s="1" customFormat="1" x14ac:dyDescent="0.2">
      <c r="A133" s="12" t="s">
        <v>37</v>
      </c>
      <c r="B133" s="7">
        <v>52775</v>
      </c>
      <c r="C133" s="7">
        <v>3213531744</v>
      </c>
      <c r="D133" s="7">
        <v>5074</v>
      </c>
      <c r="E133" s="7">
        <v>5129</v>
      </c>
      <c r="F133" s="7"/>
      <c r="G133" s="12" t="s">
        <v>37</v>
      </c>
      <c r="H133" s="7">
        <v>16762</v>
      </c>
      <c r="I133" s="7">
        <v>654578153</v>
      </c>
      <c r="J133" s="7">
        <v>3254</v>
      </c>
      <c r="K133" s="7">
        <v>4289</v>
      </c>
    </row>
    <row r="134" spans="1:11" s="1" customFormat="1" x14ac:dyDescent="0.2">
      <c r="A134" s="12" t="s">
        <v>38</v>
      </c>
      <c r="B134" s="7">
        <v>55326</v>
      </c>
      <c r="C134" s="7">
        <v>3403011068</v>
      </c>
      <c r="D134" s="7">
        <v>5126</v>
      </c>
      <c r="E134" s="7">
        <v>5236</v>
      </c>
      <c r="F134" s="7"/>
      <c r="G134" s="12" t="s">
        <v>38</v>
      </c>
      <c r="H134" s="7">
        <v>17544</v>
      </c>
      <c r="I134" s="7">
        <v>695483659</v>
      </c>
      <c r="J134" s="7">
        <v>3304</v>
      </c>
      <c r="K134" s="7">
        <v>4446</v>
      </c>
    </row>
    <row r="135" spans="1:11" s="4" customFormat="1" x14ac:dyDescent="0.2">
      <c r="A135" s="12" t="s">
        <v>40</v>
      </c>
      <c r="B135" s="7">
        <v>56731</v>
      </c>
      <c r="C135" s="7">
        <v>3646932974</v>
      </c>
      <c r="D135" s="7">
        <v>5357</v>
      </c>
      <c r="E135" s="7">
        <v>5358</v>
      </c>
      <c r="F135" s="7"/>
      <c r="G135" s="12" t="s">
        <v>40</v>
      </c>
      <c r="H135" s="7">
        <v>18234</v>
      </c>
      <c r="I135" s="7">
        <v>759558541</v>
      </c>
      <c r="J135" s="7">
        <v>3471</v>
      </c>
      <c r="K135" s="7">
        <v>4737</v>
      </c>
    </row>
    <row r="136" spans="1:11" s="13" customFormat="1" x14ac:dyDescent="0.2">
      <c r="A136" s="12" t="s">
        <v>41</v>
      </c>
      <c r="B136" s="7">
        <v>60382</v>
      </c>
      <c r="C136" s="7">
        <v>4117868370</v>
      </c>
      <c r="D136" s="7">
        <v>5683</v>
      </c>
      <c r="E136" s="7">
        <v>5491</v>
      </c>
      <c r="F136" s="7"/>
      <c r="G136" s="12" t="s">
        <v>41</v>
      </c>
      <c r="H136" s="7">
        <v>18639</v>
      </c>
      <c r="I136" s="7">
        <v>840572397</v>
      </c>
      <c r="J136" s="7">
        <v>3758</v>
      </c>
      <c r="K136" s="7">
        <v>4885</v>
      </c>
    </row>
    <row r="137" spans="1:11" s="7" customFormat="1" x14ac:dyDescent="0.2">
      <c r="A137" s="12" t="s">
        <v>42</v>
      </c>
      <c r="B137" s="7">
        <v>62556</v>
      </c>
      <c r="C137" s="7">
        <v>4266308183</v>
      </c>
      <c r="D137" s="7">
        <v>5683</v>
      </c>
      <c r="E137" s="7">
        <v>5590</v>
      </c>
      <c r="G137" s="12" t="s">
        <v>42</v>
      </c>
      <c r="H137" s="7">
        <v>19154</v>
      </c>
      <c r="I137" s="7">
        <v>880914577</v>
      </c>
      <c r="J137" s="7">
        <v>3833</v>
      </c>
      <c r="K137" s="7">
        <v>4934</v>
      </c>
    </row>
    <row r="138" spans="1:11" s="7" customFormat="1" x14ac:dyDescent="0.2">
      <c r="A138" s="42">
        <v>2017</v>
      </c>
      <c r="B138" s="7">
        <v>64384</v>
      </c>
      <c r="C138" s="7">
        <v>4486884110</v>
      </c>
      <c r="D138" s="7">
        <v>5807</v>
      </c>
      <c r="E138" s="7">
        <v>5697</v>
      </c>
      <c r="G138" s="42">
        <v>2017</v>
      </c>
      <c r="H138" s="7">
        <v>19688</v>
      </c>
      <c r="I138" s="7">
        <v>957545915</v>
      </c>
      <c r="J138" s="7">
        <v>4053</v>
      </c>
      <c r="K138" s="7">
        <v>5111</v>
      </c>
    </row>
    <row r="139" spans="1:11" s="7" customFormat="1" x14ac:dyDescent="0.2">
      <c r="A139" s="42">
        <v>2018</v>
      </c>
      <c r="B139" s="7">
        <v>66801</v>
      </c>
      <c r="C139" s="7">
        <v>4899023460</v>
      </c>
      <c r="D139" s="7">
        <v>6111</v>
      </c>
      <c r="E139" s="7">
        <v>5847</v>
      </c>
      <c r="G139" s="42">
        <v>2018</v>
      </c>
      <c r="H139" s="7">
        <v>20739</v>
      </c>
      <c r="I139" s="7">
        <v>1047282858</v>
      </c>
      <c r="J139" s="7">
        <v>4208</v>
      </c>
      <c r="K139" s="7">
        <v>5425</v>
      </c>
    </row>
    <row r="140" spans="1:11" s="7" customFormat="1" x14ac:dyDescent="0.2">
      <c r="A140" s="42">
        <v>2019</v>
      </c>
      <c r="B140" s="7">
        <v>68240.416666666424</v>
      </c>
      <c r="C140" s="7">
        <v>5249202199</v>
      </c>
      <c r="D140" s="7">
        <v>6410.1823809204207</v>
      </c>
      <c r="E140" s="7">
        <v>5980</v>
      </c>
      <c r="G140" s="42">
        <v>2019</v>
      </c>
      <c r="H140" s="7">
        <v>21766.916666666624</v>
      </c>
      <c r="I140" s="7">
        <v>1138344781</v>
      </c>
      <c r="J140" s="7">
        <v>4358.0846353219613</v>
      </c>
      <c r="K140" s="7">
        <v>5650</v>
      </c>
    </row>
    <row r="141" spans="1:11" s="7" customFormat="1" x14ac:dyDescent="0.2">
      <c r="A141" s="42">
        <v>2020</v>
      </c>
      <c r="B141" s="7">
        <v>71444.999999999985</v>
      </c>
      <c r="C141" s="7">
        <v>6215169289</v>
      </c>
      <c r="D141" s="7">
        <v>7249.3634835654484</v>
      </c>
      <c r="E141" s="7">
        <v>6087</v>
      </c>
      <c r="G141" s="42">
        <v>2020</v>
      </c>
      <c r="H141" s="7">
        <v>21867.666666666664</v>
      </c>
      <c r="I141" s="7">
        <v>1226566419</v>
      </c>
      <c r="J141" s="7">
        <v>4674.2009473652124</v>
      </c>
      <c r="K141" s="7">
        <v>6018</v>
      </c>
    </row>
    <row r="142" spans="1:11" s="7" customFormat="1" x14ac:dyDescent="0.2">
      <c r="A142" s="42">
        <v>2021</v>
      </c>
      <c r="B142" s="7">
        <v>74744.416666666701</v>
      </c>
      <c r="C142" s="7">
        <v>7078939032</v>
      </c>
      <c r="D142" s="7">
        <v>7892.3833017627812</v>
      </c>
      <c r="E142" s="7">
        <v>6679</v>
      </c>
      <c r="G142" s="42">
        <v>2021</v>
      </c>
      <c r="H142" s="7">
        <v>22954.166666666672</v>
      </c>
      <c r="I142" s="7">
        <v>1401396983</v>
      </c>
      <c r="J142" s="7">
        <v>5087.6637611181695</v>
      </c>
      <c r="K142" s="7">
        <v>6484</v>
      </c>
    </row>
    <row r="143" spans="1:11" s="13" customFormat="1" x14ac:dyDescent="0.2">
      <c r="A143" s="36">
        <v>2022</v>
      </c>
      <c r="B143" s="13">
        <v>74569.66666666657</v>
      </c>
      <c r="C143" s="13">
        <v>7061475598</v>
      </c>
      <c r="D143" s="13">
        <v>7891.362884372119</v>
      </c>
      <c r="E143" s="13">
        <v>7288</v>
      </c>
      <c r="G143" s="36">
        <v>2022</v>
      </c>
      <c r="H143" s="13">
        <v>23488</v>
      </c>
      <c r="I143" s="13">
        <v>1540004362</v>
      </c>
      <c r="J143" s="13">
        <v>5463.7984006017259</v>
      </c>
      <c r="K143" s="13">
        <v>5947</v>
      </c>
    </row>
    <row r="144" spans="1:11" s="1" customFormat="1" ht="12" x14ac:dyDescent="0.2">
      <c r="A144" s="17"/>
      <c r="B144" s="17"/>
    </row>
    <row r="145" spans="1:11" s="1" customFormat="1" x14ac:dyDescent="0.2">
      <c r="A145" s="64" t="s">
        <v>49</v>
      </c>
      <c r="B145" s="64"/>
      <c r="C145" s="64"/>
      <c r="D145" s="64"/>
      <c r="E145" s="64"/>
      <c r="F145" s="64"/>
      <c r="G145" s="64"/>
      <c r="H145" s="64"/>
      <c r="I145" s="64"/>
      <c r="J145" s="64"/>
      <c r="K145" s="64"/>
    </row>
    <row r="146" spans="1:11" s="1" customFormat="1" ht="12" x14ac:dyDescent="0.2">
      <c r="H146" s="3"/>
    </row>
    <row r="147" spans="1:11" s="1" customFormat="1" ht="12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 s="1" customFormat="1" ht="15" x14ac:dyDescent="0.25">
      <c r="A148" s="62" t="s">
        <v>39</v>
      </c>
      <c r="B148" s="63"/>
      <c r="C148" s="63"/>
      <c r="D148" s="63"/>
      <c r="E148" s="63"/>
      <c r="F148" s="63"/>
      <c r="G148" s="63"/>
      <c r="H148" s="63"/>
      <c r="I148" s="63"/>
      <c r="J148" s="63"/>
      <c r="K148" s="63"/>
    </row>
    <row r="149" spans="1:11" s="1" customFormat="1" ht="15" x14ac:dyDescent="0.25">
      <c r="A149" s="62" t="s">
        <v>53</v>
      </c>
      <c r="B149" s="62"/>
      <c r="C149" s="62"/>
      <c r="D149" s="62"/>
      <c r="E149" s="62"/>
      <c r="F149" s="62"/>
      <c r="G149" s="62"/>
      <c r="H149" s="62"/>
      <c r="I149" s="62"/>
      <c r="J149" s="62"/>
      <c r="K149" s="62"/>
    </row>
    <row r="150" spans="1:11" s="1" customFormat="1" ht="12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</row>
    <row r="151" spans="1:11" s="1" customFormat="1" x14ac:dyDescent="0.2">
      <c r="A151" s="27"/>
      <c r="B151" s="27"/>
      <c r="C151" s="22" t="s">
        <v>51</v>
      </c>
      <c r="D151" s="27"/>
      <c r="E151" s="27"/>
      <c r="F151" s="27"/>
      <c r="G151" s="27"/>
      <c r="H151" s="27"/>
      <c r="I151" s="22" t="s">
        <v>30</v>
      </c>
      <c r="J151" s="27"/>
      <c r="K151" s="27"/>
    </row>
    <row r="152" spans="1:11" s="1" customFormat="1" x14ac:dyDescent="0.2">
      <c r="A152" s="8"/>
      <c r="B152" s="8" t="s">
        <v>0</v>
      </c>
      <c r="C152" s="8"/>
      <c r="D152" s="8" t="s">
        <v>35</v>
      </c>
      <c r="E152" s="8"/>
      <c r="F152" s="8"/>
      <c r="G152" s="8"/>
      <c r="H152" s="8" t="s">
        <v>0</v>
      </c>
      <c r="I152" s="8"/>
      <c r="J152" s="8" t="s">
        <v>35</v>
      </c>
      <c r="K152" s="8"/>
    </row>
    <row r="153" spans="1:11" s="1" customFormat="1" x14ac:dyDescent="0.2">
      <c r="A153" s="8"/>
      <c r="B153" s="8" t="s">
        <v>10</v>
      </c>
      <c r="C153" s="8"/>
      <c r="D153" s="8" t="s">
        <v>2</v>
      </c>
      <c r="E153" s="8" t="s">
        <v>3</v>
      </c>
      <c r="F153" s="8"/>
      <c r="G153" s="8"/>
      <c r="H153" s="8" t="s">
        <v>10</v>
      </c>
      <c r="I153" s="8"/>
      <c r="J153" s="8" t="s">
        <v>2</v>
      </c>
      <c r="K153" s="8" t="s">
        <v>3</v>
      </c>
    </row>
    <row r="154" spans="1:11" s="1" customFormat="1" ht="13.5" thickBot="1" x14ac:dyDescent="0.25">
      <c r="A154" s="9" t="s">
        <v>4</v>
      </c>
      <c r="B154" s="10" t="s">
        <v>5</v>
      </c>
      <c r="C154" s="10" t="s">
        <v>6</v>
      </c>
      <c r="D154" s="10" t="s">
        <v>7</v>
      </c>
      <c r="E154" s="10" t="s">
        <v>8</v>
      </c>
      <c r="F154" s="10"/>
      <c r="G154" s="9" t="s">
        <v>4</v>
      </c>
      <c r="H154" s="10" t="s">
        <v>5</v>
      </c>
      <c r="I154" s="10" t="s">
        <v>6</v>
      </c>
      <c r="J154" s="10" t="s">
        <v>7</v>
      </c>
      <c r="K154" s="10" t="s">
        <v>8</v>
      </c>
    </row>
    <row r="155" spans="1:11" s="1" customFormat="1" ht="13.5" thickTop="1" x14ac:dyDescent="0.2">
      <c r="A155" s="12" t="s">
        <v>31</v>
      </c>
      <c r="B155" s="7">
        <v>64872</v>
      </c>
      <c r="C155" s="7">
        <v>3644849972</v>
      </c>
      <c r="D155" s="7">
        <v>4682</v>
      </c>
      <c r="E155" s="7">
        <v>9753</v>
      </c>
      <c r="F155" s="7"/>
      <c r="G155" s="12" t="s">
        <v>31</v>
      </c>
      <c r="H155" s="7">
        <v>20336</v>
      </c>
      <c r="I155" s="7">
        <v>1233913231</v>
      </c>
      <c r="J155" s="7">
        <v>5056</v>
      </c>
      <c r="K155" s="7">
        <v>472</v>
      </c>
    </row>
    <row r="156" spans="1:11" s="1" customFormat="1" x14ac:dyDescent="0.2">
      <c r="A156" s="12" t="s">
        <v>32</v>
      </c>
      <c r="B156" s="7">
        <v>68131</v>
      </c>
      <c r="C156" s="7">
        <v>3985545768</v>
      </c>
      <c r="D156" s="7">
        <f>C156/(B156*12)</f>
        <v>4874.8559980038453</v>
      </c>
      <c r="E156" s="7">
        <v>10337</v>
      </c>
      <c r="F156" s="7"/>
      <c r="G156" s="12" t="s">
        <v>32</v>
      </c>
      <c r="H156" s="7">
        <v>20447</v>
      </c>
      <c r="I156" s="7">
        <v>1277677822</v>
      </c>
      <c r="J156" s="7">
        <f>I156/(H156*12)</f>
        <v>5207.2749955168647</v>
      </c>
      <c r="K156" s="7">
        <v>497</v>
      </c>
    </row>
    <row r="157" spans="1:11" s="1" customFormat="1" x14ac:dyDescent="0.2">
      <c r="A157" s="12" t="s">
        <v>33</v>
      </c>
      <c r="B157" s="7">
        <v>65335</v>
      </c>
      <c r="C157" s="7">
        <v>3863217241</v>
      </c>
      <c r="D157" s="7">
        <v>4927</v>
      </c>
      <c r="E157" s="7">
        <v>10513</v>
      </c>
      <c r="F157" s="7"/>
      <c r="G157" s="12" t="s">
        <v>33</v>
      </c>
      <c r="H157" s="7">
        <v>19513</v>
      </c>
      <c r="I157" s="7">
        <v>1248380316</v>
      </c>
      <c r="J157" s="7">
        <v>5331</v>
      </c>
      <c r="K157" s="7">
        <v>480</v>
      </c>
    </row>
    <row r="158" spans="1:11" s="1" customFormat="1" x14ac:dyDescent="0.2">
      <c r="A158" s="12" t="s">
        <v>34</v>
      </c>
      <c r="B158" s="7">
        <v>65226</v>
      </c>
      <c r="C158" s="7">
        <v>3887959385</v>
      </c>
      <c r="D158" s="7">
        <f>C158/(B158*12)</f>
        <v>4967.292420456055</v>
      </c>
      <c r="E158" s="7">
        <v>10312</v>
      </c>
      <c r="F158" s="7"/>
      <c r="G158" s="12" t="s">
        <v>34</v>
      </c>
      <c r="H158" s="7">
        <v>18627</v>
      </c>
      <c r="I158" s="7">
        <v>1356248077</v>
      </c>
      <c r="J158" s="7">
        <f>I158/(H158*12)</f>
        <v>6067.5725067554267</v>
      </c>
      <c r="K158" s="7">
        <v>494</v>
      </c>
    </row>
    <row r="159" spans="1:11" s="1" customFormat="1" x14ac:dyDescent="0.2">
      <c r="A159" s="12" t="s">
        <v>36</v>
      </c>
      <c r="B159" s="7">
        <v>68064</v>
      </c>
      <c r="C159" s="7">
        <v>4192503916</v>
      </c>
      <c r="D159" s="7">
        <v>5133</v>
      </c>
      <c r="E159" s="7">
        <v>10786</v>
      </c>
      <c r="F159" s="7"/>
      <c r="G159" s="12" t="s">
        <v>36</v>
      </c>
      <c r="H159" s="7">
        <v>18630</v>
      </c>
      <c r="I159" s="7">
        <v>1323149130</v>
      </c>
      <c r="J159" s="7">
        <v>5919</v>
      </c>
      <c r="K159" s="7">
        <v>512</v>
      </c>
    </row>
    <row r="160" spans="1:11" s="1" customFormat="1" x14ac:dyDescent="0.2">
      <c r="A160" s="12" t="s">
        <v>37</v>
      </c>
      <c r="B160" s="7">
        <v>72347</v>
      </c>
      <c r="C160" s="7">
        <v>4518226295</v>
      </c>
      <c r="D160" s="7">
        <v>5204</v>
      </c>
      <c r="E160" s="7">
        <v>11322</v>
      </c>
      <c r="F160" s="7"/>
      <c r="G160" s="12" t="s">
        <v>37</v>
      </c>
      <c r="H160" s="7">
        <v>19118</v>
      </c>
      <c r="I160" s="7">
        <v>1489927458</v>
      </c>
      <c r="J160" s="7">
        <v>6494</v>
      </c>
      <c r="K160" s="7">
        <v>539</v>
      </c>
    </row>
    <row r="161" spans="1:11" s="1" customFormat="1" x14ac:dyDescent="0.2">
      <c r="A161" s="12" t="s">
        <v>38</v>
      </c>
      <c r="B161" s="7">
        <v>78391</v>
      </c>
      <c r="C161" s="7">
        <v>4877332798</v>
      </c>
      <c r="D161" s="7">
        <v>5185</v>
      </c>
      <c r="E161" s="7">
        <v>11799</v>
      </c>
      <c r="F161" s="7"/>
      <c r="G161" s="12" t="s">
        <v>38</v>
      </c>
      <c r="H161" s="7">
        <v>19274</v>
      </c>
      <c r="I161" s="7">
        <v>1489539448</v>
      </c>
      <c r="J161" s="7">
        <v>6440</v>
      </c>
      <c r="K161" s="7">
        <v>615</v>
      </c>
    </row>
    <row r="162" spans="1:11" s="4" customFormat="1" x14ac:dyDescent="0.2">
      <c r="A162" s="12" t="s">
        <v>40</v>
      </c>
      <c r="B162" s="7">
        <v>82985</v>
      </c>
      <c r="C162" s="7">
        <v>5444182103</v>
      </c>
      <c r="D162" s="7">
        <v>5467</v>
      </c>
      <c r="E162" s="7">
        <v>12485</v>
      </c>
      <c r="F162" s="7"/>
      <c r="G162" s="12" t="s">
        <v>40</v>
      </c>
      <c r="H162" s="7">
        <v>20007</v>
      </c>
      <c r="I162" s="7">
        <v>1542624455</v>
      </c>
      <c r="J162" s="7">
        <v>6425</v>
      </c>
      <c r="K162" s="7">
        <v>672</v>
      </c>
    </row>
    <row r="163" spans="1:11" s="13" customFormat="1" x14ac:dyDescent="0.2">
      <c r="A163" s="12" t="s">
        <v>41</v>
      </c>
      <c r="B163" s="7">
        <v>88016</v>
      </c>
      <c r="C163" s="7">
        <v>5873957473</v>
      </c>
      <c r="D163" s="7">
        <v>5561</v>
      </c>
      <c r="E163" s="7">
        <v>13338</v>
      </c>
      <c r="F163" s="7"/>
      <c r="G163" s="12" t="s">
        <v>41</v>
      </c>
      <c r="H163" s="7">
        <v>20203</v>
      </c>
      <c r="I163" s="7">
        <v>1586590128</v>
      </c>
      <c r="J163" s="7">
        <v>6544</v>
      </c>
      <c r="K163" s="7">
        <v>715</v>
      </c>
    </row>
    <row r="164" spans="1:11" s="7" customFormat="1" x14ac:dyDescent="0.2">
      <c r="A164" s="12" t="s">
        <v>42</v>
      </c>
      <c r="B164" s="7">
        <v>91939</v>
      </c>
      <c r="C164" s="7">
        <v>6193997601</v>
      </c>
      <c r="D164" s="7">
        <v>5614</v>
      </c>
      <c r="E164" s="7">
        <v>14042</v>
      </c>
      <c r="G164" s="12" t="s">
        <v>42</v>
      </c>
      <c r="H164" s="7">
        <v>20338</v>
      </c>
      <c r="I164" s="7">
        <v>1670600097</v>
      </c>
      <c r="J164" s="7">
        <v>6845</v>
      </c>
      <c r="K164" s="7">
        <v>748</v>
      </c>
    </row>
    <row r="165" spans="1:11" s="1" customFormat="1" x14ac:dyDescent="0.2">
      <c r="A165" s="46">
        <v>2017</v>
      </c>
      <c r="B165" s="7">
        <v>96016</v>
      </c>
      <c r="C165" s="7">
        <v>6770278147</v>
      </c>
      <c r="D165" s="7">
        <v>5876</v>
      </c>
      <c r="E165" s="7">
        <v>14727</v>
      </c>
      <c r="F165" s="7"/>
      <c r="G165" s="46">
        <v>2017</v>
      </c>
      <c r="H165" s="7">
        <v>20070</v>
      </c>
      <c r="I165" s="7">
        <v>1701675311</v>
      </c>
      <c r="J165" s="7">
        <v>7065</v>
      </c>
      <c r="K165" s="7">
        <v>783</v>
      </c>
    </row>
    <row r="166" spans="1:11" s="1" customFormat="1" x14ac:dyDescent="0.2">
      <c r="A166" s="46">
        <v>2018</v>
      </c>
      <c r="B166" s="7">
        <v>104709</v>
      </c>
      <c r="C166" s="7">
        <v>7748755119</v>
      </c>
      <c r="D166" s="7">
        <v>6167</v>
      </c>
      <c r="E166" s="7">
        <v>15337</v>
      </c>
      <c r="F166" s="7"/>
      <c r="G166" s="46">
        <v>2018</v>
      </c>
      <c r="H166" s="7">
        <v>19848</v>
      </c>
      <c r="I166" s="7">
        <v>1760905524</v>
      </c>
      <c r="J166" s="7">
        <v>7393</v>
      </c>
      <c r="K166" s="7">
        <v>857</v>
      </c>
    </row>
    <row r="167" spans="1:11" s="1" customFormat="1" x14ac:dyDescent="0.2">
      <c r="A167" s="46">
        <v>2019</v>
      </c>
      <c r="B167" s="7">
        <v>109451.33333333288</v>
      </c>
      <c r="C167" s="7">
        <v>8892790126</v>
      </c>
      <c r="D167" s="7">
        <v>6770.7338162471278</v>
      </c>
      <c r="E167" s="7">
        <v>16429</v>
      </c>
      <c r="F167" s="7"/>
      <c r="G167" s="46">
        <v>2019</v>
      </c>
      <c r="H167" s="7">
        <v>20432.999999999902</v>
      </c>
      <c r="I167" s="7">
        <v>1825881546</v>
      </c>
      <c r="J167" s="7">
        <v>7446.6204424216085</v>
      </c>
      <c r="K167" s="7">
        <v>929</v>
      </c>
    </row>
    <row r="168" spans="1:11" s="1" customFormat="1" x14ac:dyDescent="0.2">
      <c r="A168" s="46">
        <v>2020</v>
      </c>
      <c r="B168" s="7">
        <v>112905.66666666666</v>
      </c>
      <c r="C168" s="7">
        <v>9572291420</v>
      </c>
      <c r="D168" s="7">
        <v>7065.1099738129478</v>
      </c>
      <c r="E168" s="54">
        <v>17176</v>
      </c>
      <c r="F168" s="7"/>
      <c r="G168" s="46">
        <v>2020</v>
      </c>
      <c r="H168" s="7">
        <v>20913.083333333299</v>
      </c>
      <c r="I168" s="7">
        <v>1941525048</v>
      </c>
      <c r="J168" s="7">
        <v>7736.4849276967898</v>
      </c>
      <c r="K168" s="7">
        <v>1008</v>
      </c>
    </row>
    <row r="169" spans="1:11" s="1" customFormat="1" x14ac:dyDescent="0.2">
      <c r="A169" s="46">
        <v>2021</v>
      </c>
      <c r="B169" s="7">
        <v>119671.16666666667</v>
      </c>
      <c r="C169" s="7">
        <v>10685042790</v>
      </c>
      <c r="D169" s="7">
        <v>7440.5577993585202</v>
      </c>
      <c r="E169" s="54">
        <v>19096</v>
      </c>
      <c r="F169" s="7"/>
      <c r="G169" s="46">
        <v>2021</v>
      </c>
      <c r="H169" s="7">
        <v>20697.833333333299</v>
      </c>
      <c r="I169" s="7">
        <v>2033107024</v>
      </c>
      <c r="J169" s="7">
        <v>8185.6676785815071</v>
      </c>
      <c r="K169" s="7">
        <v>1066</v>
      </c>
    </row>
    <row r="170" spans="1:11" s="4" customFormat="1" x14ac:dyDescent="0.2">
      <c r="A170" s="38">
        <v>2022</v>
      </c>
      <c r="B170" s="13">
        <v>130061.41666666661</v>
      </c>
      <c r="C170" s="13">
        <v>12872481266</v>
      </c>
      <c r="D170" s="13">
        <v>8247.694048388681</v>
      </c>
      <c r="E170" s="50">
        <v>23458</v>
      </c>
      <c r="F170" s="13"/>
      <c r="G170" s="38">
        <v>2022</v>
      </c>
      <c r="H170" s="13">
        <v>21841.333333333299</v>
      </c>
      <c r="I170" s="13">
        <v>2220196103</v>
      </c>
      <c r="J170" s="13">
        <v>8470.9270763384538</v>
      </c>
      <c r="K170" s="13">
        <v>1235</v>
      </c>
    </row>
    <row r="171" spans="1:11" s="1" customForma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1:11" s="1" customFormat="1" x14ac:dyDescent="0.2">
      <c r="A172" s="65" t="s">
        <v>52</v>
      </c>
      <c r="B172" s="66"/>
      <c r="C172" s="66"/>
      <c r="D172" s="66"/>
      <c r="E172" s="66"/>
      <c r="F172" s="66"/>
      <c r="G172" s="13"/>
      <c r="H172" s="13"/>
      <c r="I172" s="24" t="s">
        <v>21</v>
      </c>
      <c r="J172" s="13"/>
      <c r="K172" s="13"/>
    </row>
    <row r="173" spans="1:11" s="1" customFormat="1" x14ac:dyDescent="0.2">
      <c r="A173" s="15"/>
      <c r="B173" s="15" t="s">
        <v>0</v>
      </c>
      <c r="C173" s="15"/>
      <c r="D173" s="15" t="s">
        <v>1</v>
      </c>
      <c r="E173" s="15"/>
      <c r="F173" s="15"/>
      <c r="G173" s="15"/>
      <c r="H173" s="15" t="s">
        <v>0</v>
      </c>
      <c r="I173" s="15"/>
      <c r="J173" s="15" t="s">
        <v>1</v>
      </c>
      <c r="K173" s="15"/>
    </row>
    <row r="174" spans="1:11" s="1" customFormat="1" x14ac:dyDescent="0.2">
      <c r="A174" s="15"/>
      <c r="B174" s="15" t="s">
        <v>10</v>
      </c>
      <c r="C174" s="15"/>
      <c r="D174" s="15" t="s">
        <v>2</v>
      </c>
      <c r="E174" s="15" t="s">
        <v>3</v>
      </c>
      <c r="F174" s="15"/>
      <c r="G174" s="15"/>
      <c r="H174" s="15" t="s">
        <v>10</v>
      </c>
      <c r="I174" s="15"/>
      <c r="J174" s="15" t="s">
        <v>2</v>
      </c>
      <c r="K174" s="15" t="s">
        <v>3</v>
      </c>
    </row>
    <row r="175" spans="1:11" s="1" customFormat="1" ht="13.5" thickBot="1" x14ac:dyDescent="0.25">
      <c r="A175" s="9" t="s">
        <v>4</v>
      </c>
      <c r="B175" s="16" t="s">
        <v>5</v>
      </c>
      <c r="C175" s="16" t="s">
        <v>6</v>
      </c>
      <c r="D175" s="16" t="s">
        <v>7</v>
      </c>
      <c r="E175" s="16" t="s">
        <v>8</v>
      </c>
      <c r="F175" s="16"/>
      <c r="G175" s="16" t="s">
        <v>4</v>
      </c>
      <c r="H175" s="16" t="s">
        <v>5</v>
      </c>
      <c r="I175" s="16" t="s">
        <v>6</v>
      </c>
      <c r="J175" s="16" t="s">
        <v>7</v>
      </c>
      <c r="K175" s="16" t="s">
        <v>8</v>
      </c>
    </row>
    <row r="176" spans="1:11" s="1" customFormat="1" ht="13.5" thickTop="1" x14ac:dyDescent="0.2">
      <c r="A176" s="12" t="s">
        <v>31</v>
      </c>
      <c r="B176" s="7">
        <v>75818</v>
      </c>
      <c r="C176" s="7">
        <v>1900774372</v>
      </c>
      <c r="D176" s="7">
        <v>2089</v>
      </c>
      <c r="E176" s="7">
        <v>4786</v>
      </c>
      <c r="F176" s="7"/>
      <c r="G176" s="12" t="s">
        <v>31</v>
      </c>
      <c r="H176" s="7">
        <v>31299</v>
      </c>
      <c r="I176" s="7">
        <v>814904879</v>
      </c>
      <c r="J176" s="7">
        <v>2170</v>
      </c>
      <c r="K176" s="7">
        <v>979</v>
      </c>
    </row>
    <row r="177" spans="1:11" s="1" customFormat="1" x14ac:dyDescent="0.2">
      <c r="A177" s="12" t="s">
        <v>32</v>
      </c>
      <c r="B177" s="7">
        <v>73612</v>
      </c>
      <c r="C177" s="7">
        <v>1962686469</v>
      </c>
      <c r="D177" s="7">
        <f>C177/(B177*12)</f>
        <v>2221.8823799108841</v>
      </c>
      <c r="E177" s="7">
        <v>4954</v>
      </c>
      <c r="F177" s="7"/>
      <c r="G177" s="12" t="s">
        <v>32</v>
      </c>
      <c r="H177" s="7">
        <v>32196</v>
      </c>
      <c r="I177" s="7">
        <v>850347411</v>
      </c>
      <c r="J177" s="7">
        <f>I177/(H177*12)</f>
        <v>2200.9654693129582</v>
      </c>
      <c r="K177" s="7">
        <v>1020</v>
      </c>
    </row>
    <row r="178" spans="1:11" s="1" customFormat="1" x14ac:dyDescent="0.2">
      <c r="A178" s="12" t="s">
        <v>33</v>
      </c>
      <c r="B178" s="7">
        <v>64671</v>
      </c>
      <c r="C178" s="7">
        <v>1768389017</v>
      </c>
      <c r="D178" s="7">
        <v>2279</v>
      </c>
      <c r="E178" s="7">
        <v>4949</v>
      </c>
      <c r="F178" s="7"/>
      <c r="G178" s="12" t="s">
        <v>33</v>
      </c>
      <c r="H178" s="7">
        <v>33320</v>
      </c>
      <c r="I178" s="7">
        <v>903378711</v>
      </c>
      <c r="J178" s="7">
        <v>2259</v>
      </c>
      <c r="K178" s="7">
        <v>1072</v>
      </c>
    </row>
    <row r="179" spans="1:11" s="1" customFormat="1" x14ac:dyDescent="0.2">
      <c r="A179" s="12" t="s">
        <v>34</v>
      </c>
      <c r="B179" s="7">
        <v>68484</v>
      </c>
      <c r="C179" s="7">
        <v>1891773037</v>
      </c>
      <c r="D179" s="7">
        <f>C179/(B179*12)</f>
        <v>2301.9647375055974</v>
      </c>
      <c r="E179" s="7">
        <v>4918</v>
      </c>
      <c r="F179" s="7"/>
      <c r="G179" s="12" t="s">
        <v>34</v>
      </c>
      <c r="H179" s="7">
        <v>34766</v>
      </c>
      <c r="I179" s="7">
        <v>967914666</v>
      </c>
      <c r="J179" s="7">
        <f>I179/(H179*12)</f>
        <v>2320.0700540758212</v>
      </c>
      <c r="K179" s="7">
        <v>1136</v>
      </c>
    </row>
    <row r="180" spans="1:11" s="1" customFormat="1" x14ac:dyDescent="0.2">
      <c r="A180" s="12" t="s">
        <v>36</v>
      </c>
      <c r="B180" s="7">
        <v>72726</v>
      </c>
      <c r="C180" s="7">
        <v>2068914185</v>
      </c>
      <c r="D180" s="7">
        <v>2371</v>
      </c>
      <c r="E180" s="7">
        <v>4842</v>
      </c>
      <c r="F180" s="7"/>
      <c r="G180" s="12" t="s">
        <v>36</v>
      </c>
      <c r="H180" s="7">
        <v>36184</v>
      </c>
      <c r="I180" s="7">
        <v>1023226814</v>
      </c>
      <c r="J180" s="7">
        <v>2357</v>
      </c>
      <c r="K180" s="7">
        <v>1170</v>
      </c>
    </row>
    <row r="181" spans="1:11" s="1" customFormat="1" x14ac:dyDescent="0.2">
      <c r="A181" s="12" t="s">
        <v>37</v>
      </c>
      <c r="B181" s="7">
        <v>75803</v>
      </c>
      <c r="C181" s="7">
        <v>2218321118</v>
      </c>
      <c r="D181" s="7">
        <v>2439</v>
      </c>
      <c r="E181" s="7">
        <v>4959</v>
      </c>
      <c r="F181" s="7"/>
      <c r="G181" s="12" t="s">
        <v>37</v>
      </c>
      <c r="H181" s="7">
        <v>37762</v>
      </c>
      <c r="I181" s="7">
        <v>1068769772</v>
      </c>
      <c r="J181" s="7">
        <v>2359</v>
      </c>
      <c r="K181" s="7">
        <v>1198</v>
      </c>
    </row>
    <row r="182" spans="1:11" s="1" customFormat="1" x14ac:dyDescent="0.2">
      <c r="A182" s="12" t="s">
        <v>38</v>
      </c>
      <c r="B182" s="7">
        <v>79798</v>
      </c>
      <c r="C182" s="7">
        <v>2411402939</v>
      </c>
      <c r="D182" s="7">
        <v>2518</v>
      </c>
      <c r="E182" s="7">
        <v>5153</v>
      </c>
      <c r="F182" s="7"/>
      <c r="G182" s="12" t="s">
        <v>38</v>
      </c>
      <c r="H182" s="7">
        <v>38980</v>
      </c>
      <c r="I182" s="7">
        <v>1134941205</v>
      </c>
      <c r="J182" s="7">
        <v>2426</v>
      </c>
      <c r="K182" s="7">
        <v>1271</v>
      </c>
    </row>
    <row r="183" spans="1:11" s="4" customFormat="1" x14ac:dyDescent="0.2">
      <c r="A183" s="12" t="s">
        <v>40</v>
      </c>
      <c r="B183" s="7">
        <v>82129</v>
      </c>
      <c r="C183" s="7">
        <v>2547949872</v>
      </c>
      <c r="D183" s="7">
        <v>2585</v>
      </c>
      <c r="E183" s="7">
        <v>5237</v>
      </c>
      <c r="F183" s="7"/>
      <c r="G183" s="12" t="s">
        <v>40</v>
      </c>
      <c r="H183" s="7">
        <v>40042</v>
      </c>
      <c r="I183" s="7">
        <v>1200664959</v>
      </c>
      <c r="J183" s="7">
        <v>2499</v>
      </c>
      <c r="K183" s="7">
        <v>1322</v>
      </c>
    </row>
    <row r="184" spans="1:11" s="13" customFormat="1" x14ac:dyDescent="0.2">
      <c r="A184" s="12" t="s">
        <v>41</v>
      </c>
      <c r="B184" s="7">
        <v>85917</v>
      </c>
      <c r="C184" s="7">
        <v>2736268096</v>
      </c>
      <c r="D184" s="7">
        <v>2654</v>
      </c>
      <c r="E184" s="7">
        <v>5327</v>
      </c>
      <c r="F184" s="7"/>
      <c r="G184" s="12" t="s">
        <v>41</v>
      </c>
      <c r="H184" s="7">
        <v>42117</v>
      </c>
      <c r="I184" s="7">
        <v>1294720739</v>
      </c>
      <c r="J184" s="7">
        <v>2562</v>
      </c>
      <c r="K184" s="7">
        <v>1387</v>
      </c>
    </row>
    <row r="185" spans="1:11" s="7" customFormat="1" x14ac:dyDescent="0.2">
      <c r="A185" s="12" t="s">
        <v>42</v>
      </c>
      <c r="B185" s="7">
        <v>89898</v>
      </c>
      <c r="C185" s="7">
        <v>3036663898</v>
      </c>
      <c r="D185" s="7">
        <v>2815</v>
      </c>
      <c r="E185" s="7">
        <v>5530</v>
      </c>
      <c r="G185" s="12" t="s">
        <v>42</v>
      </c>
      <c r="H185" s="7">
        <v>44638</v>
      </c>
      <c r="I185" s="7">
        <v>1364770872</v>
      </c>
      <c r="J185" s="7">
        <v>2548</v>
      </c>
      <c r="K185" s="7">
        <v>1457</v>
      </c>
    </row>
    <row r="186" spans="1:11" s="1" customFormat="1" x14ac:dyDescent="0.2">
      <c r="A186" s="42">
        <v>2017</v>
      </c>
      <c r="B186" s="7">
        <v>90901</v>
      </c>
      <c r="C186" s="7">
        <v>3229658518</v>
      </c>
      <c r="D186" s="7">
        <v>2961</v>
      </c>
      <c r="E186" s="7">
        <v>5707</v>
      </c>
      <c r="F186" s="7"/>
      <c r="G186" s="46">
        <v>2017</v>
      </c>
      <c r="H186" s="7">
        <v>47140</v>
      </c>
      <c r="I186" s="7">
        <v>1465091448</v>
      </c>
      <c r="J186" s="7">
        <v>2590</v>
      </c>
      <c r="K186" s="7">
        <v>1518</v>
      </c>
    </row>
    <row r="187" spans="1:11" s="1" customFormat="1" x14ac:dyDescent="0.2">
      <c r="A187" s="42">
        <v>2018</v>
      </c>
      <c r="B187" s="7">
        <v>92998</v>
      </c>
      <c r="C187" s="7">
        <v>3378597611</v>
      </c>
      <c r="D187" s="7">
        <v>3027</v>
      </c>
      <c r="E187" s="7">
        <v>5942</v>
      </c>
      <c r="F187" s="7"/>
      <c r="G187" s="46">
        <v>2018</v>
      </c>
      <c r="H187" s="7">
        <v>48157</v>
      </c>
      <c r="I187" s="7">
        <v>1564011657</v>
      </c>
      <c r="J187" s="7">
        <v>2706</v>
      </c>
      <c r="K187" s="7">
        <v>1601</v>
      </c>
    </row>
    <row r="188" spans="1:11" s="1" customFormat="1" x14ac:dyDescent="0.2">
      <c r="A188" s="42">
        <v>2019</v>
      </c>
      <c r="B188" s="7">
        <v>93905.083333333154</v>
      </c>
      <c r="C188" s="7">
        <v>3674045214</v>
      </c>
      <c r="D188" s="7">
        <v>3260.4245013360182</v>
      </c>
      <c r="E188" s="7">
        <v>6238</v>
      </c>
      <c r="F188" s="7"/>
      <c r="G188" s="46">
        <v>2019</v>
      </c>
      <c r="H188" s="7">
        <v>49744.166666666504</v>
      </c>
      <c r="I188" s="7">
        <v>1710471923</v>
      </c>
      <c r="J188" s="7">
        <v>2865.4480810145337</v>
      </c>
      <c r="K188" s="7">
        <v>1727</v>
      </c>
    </row>
    <row r="189" spans="1:11" s="1" customFormat="1" x14ac:dyDescent="0.2">
      <c r="A189" s="42">
        <v>2020</v>
      </c>
      <c r="B189" s="7">
        <v>91432.916666666686</v>
      </c>
      <c r="C189" s="7">
        <v>3803331691</v>
      </c>
      <c r="D189" s="7">
        <v>3466.4136192746041</v>
      </c>
      <c r="E189" s="54">
        <v>6551</v>
      </c>
      <c r="F189" s="7"/>
      <c r="G189" s="46">
        <v>2020</v>
      </c>
      <c r="H189" s="7">
        <v>48177.916666666701</v>
      </c>
      <c r="I189" s="7">
        <v>1851800988</v>
      </c>
      <c r="J189" s="7">
        <v>3203.0598182085473</v>
      </c>
      <c r="K189" s="7">
        <v>1784</v>
      </c>
    </row>
    <row r="190" spans="1:11" s="1" customFormat="1" x14ac:dyDescent="0.2">
      <c r="A190" s="42">
        <v>2021</v>
      </c>
      <c r="B190" s="7">
        <v>94008.749999999898</v>
      </c>
      <c r="C190" s="7">
        <v>4239906840</v>
      </c>
      <c r="D190" s="7">
        <v>3758.4328054569428</v>
      </c>
      <c r="E190" s="54">
        <v>7036</v>
      </c>
      <c r="F190" s="7"/>
      <c r="G190" s="46">
        <v>2021</v>
      </c>
      <c r="H190" s="7">
        <v>49914.916666666686</v>
      </c>
      <c r="I190" s="7">
        <v>1990104867</v>
      </c>
      <c r="J190" s="7">
        <v>3322.4952243734747</v>
      </c>
      <c r="K190" s="7">
        <v>1935</v>
      </c>
    </row>
    <row r="191" spans="1:11" s="4" customFormat="1" x14ac:dyDescent="0.2">
      <c r="A191" s="36">
        <v>2022</v>
      </c>
      <c r="B191" s="13">
        <v>95080.75</v>
      </c>
      <c r="C191" s="13">
        <v>4889215737</v>
      </c>
      <c r="D191" s="13">
        <v>4285.1433623525272</v>
      </c>
      <c r="E191" s="50">
        <v>7929</v>
      </c>
      <c r="F191" s="13"/>
      <c r="G191" s="38">
        <v>2022</v>
      </c>
      <c r="H191" s="13">
        <v>51674.916666666715</v>
      </c>
      <c r="I191" s="13">
        <v>2068605840</v>
      </c>
      <c r="J191" s="13">
        <v>3335.9283598264119</v>
      </c>
      <c r="K191" s="13">
        <v>2175</v>
      </c>
    </row>
    <row r="192" spans="1:11" s="1" customFormat="1" ht="12" x14ac:dyDescent="0.2">
      <c r="A192" s="17"/>
      <c r="B192" s="17"/>
    </row>
    <row r="193" spans="1:11" s="1" customFormat="1" x14ac:dyDescent="0.2">
      <c r="A193" s="64" t="s">
        <v>47</v>
      </c>
      <c r="B193" s="64"/>
      <c r="C193" s="64"/>
      <c r="D193" s="64"/>
      <c r="E193" s="64"/>
      <c r="F193" s="64"/>
      <c r="G193" s="64"/>
      <c r="H193" s="64"/>
      <c r="I193" s="64"/>
      <c r="J193" s="64"/>
      <c r="K193" s="64"/>
    </row>
    <row r="194" spans="1:11" s="1" customFormat="1" ht="12" x14ac:dyDescent="0.2">
      <c r="C194" s="3" t="s">
        <v>9</v>
      </c>
    </row>
    <row r="195" spans="1:11" s="1" customFormat="1" ht="12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1:11" s="1" customFormat="1" ht="15" x14ac:dyDescent="0.25">
      <c r="A196" s="62" t="s">
        <v>39</v>
      </c>
      <c r="B196" s="63"/>
      <c r="C196" s="63"/>
      <c r="D196" s="63"/>
      <c r="E196" s="63"/>
      <c r="F196" s="63"/>
      <c r="G196" s="63"/>
      <c r="H196" s="63"/>
      <c r="I196" s="63"/>
      <c r="J196" s="63"/>
      <c r="K196" s="63"/>
    </row>
    <row r="197" spans="1:11" s="1" customFormat="1" ht="15" x14ac:dyDescent="0.25">
      <c r="A197" s="62" t="s">
        <v>53</v>
      </c>
      <c r="B197" s="62"/>
      <c r="C197" s="62"/>
      <c r="D197" s="62"/>
      <c r="E197" s="62"/>
      <c r="F197" s="62"/>
      <c r="G197" s="62"/>
      <c r="H197" s="62"/>
      <c r="I197" s="62"/>
      <c r="J197" s="62"/>
      <c r="K197" s="62"/>
    </row>
    <row r="198" spans="1:11" s="1" customFormat="1" ht="12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</row>
    <row r="199" spans="1:11" s="1" customFormat="1" x14ac:dyDescent="0.2">
      <c r="A199" s="28"/>
      <c r="B199" s="29"/>
      <c r="C199" s="30" t="s">
        <v>22</v>
      </c>
      <c r="D199" s="29"/>
      <c r="E199" s="29"/>
      <c r="F199" s="29"/>
      <c r="G199" s="29"/>
      <c r="H199" s="31"/>
      <c r="I199" s="30" t="s">
        <v>23</v>
      </c>
      <c r="J199" s="29"/>
      <c r="K199" s="29"/>
    </row>
    <row r="200" spans="1:11" s="1" customFormat="1" x14ac:dyDescent="0.2">
      <c r="A200" s="8"/>
      <c r="B200" s="8" t="s">
        <v>0</v>
      </c>
      <c r="C200" s="8"/>
      <c r="D200" s="8" t="s">
        <v>35</v>
      </c>
      <c r="E200" s="8"/>
      <c r="F200" s="8"/>
      <c r="G200" s="8"/>
      <c r="H200" s="8" t="s">
        <v>0</v>
      </c>
      <c r="I200" s="8"/>
      <c r="J200" s="8" t="s">
        <v>35</v>
      </c>
      <c r="K200" s="8"/>
    </row>
    <row r="201" spans="1:11" s="1" customFormat="1" x14ac:dyDescent="0.2">
      <c r="A201" s="8"/>
      <c r="B201" s="8" t="s">
        <v>10</v>
      </c>
      <c r="C201" s="8"/>
      <c r="D201" s="8" t="s">
        <v>2</v>
      </c>
      <c r="E201" s="8" t="s">
        <v>3</v>
      </c>
      <c r="F201" s="8"/>
      <c r="G201" s="8"/>
      <c r="H201" s="8" t="s">
        <v>10</v>
      </c>
      <c r="I201" s="8"/>
      <c r="J201" s="8" t="s">
        <v>2</v>
      </c>
      <c r="K201" s="8" t="s">
        <v>3</v>
      </c>
    </row>
    <row r="202" spans="1:11" s="1" customFormat="1" ht="13.5" thickBot="1" x14ac:dyDescent="0.25">
      <c r="A202" s="9" t="s">
        <v>4</v>
      </c>
      <c r="B202" s="10" t="s">
        <v>5</v>
      </c>
      <c r="C202" s="10" t="s">
        <v>6</v>
      </c>
      <c r="D202" s="10" t="s">
        <v>7</v>
      </c>
      <c r="E202" s="10" t="s">
        <v>8</v>
      </c>
      <c r="F202" s="10"/>
      <c r="G202" s="9" t="s">
        <v>4</v>
      </c>
      <c r="H202" s="10" t="s">
        <v>5</v>
      </c>
      <c r="I202" s="10" t="s">
        <v>6</v>
      </c>
      <c r="J202" s="10" t="s">
        <v>7</v>
      </c>
      <c r="K202" s="10" t="s">
        <v>8</v>
      </c>
    </row>
    <row r="203" spans="1:11" s="1" customFormat="1" ht="13.5" thickTop="1" x14ac:dyDescent="0.2">
      <c r="A203" s="12" t="s">
        <v>31</v>
      </c>
      <c r="B203" s="7">
        <v>108695</v>
      </c>
      <c r="C203" s="7">
        <v>3789376917</v>
      </c>
      <c r="D203" s="7">
        <v>2905</v>
      </c>
      <c r="E203" s="7">
        <v>6251</v>
      </c>
      <c r="F203" s="7"/>
      <c r="G203" s="12" t="s">
        <v>31</v>
      </c>
      <c r="H203" s="7">
        <v>18048</v>
      </c>
      <c r="I203" s="7">
        <v>386747237</v>
      </c>
      <c r="J203" s="7">
        <v>1786</v>
      </c>
      <c r="K203" s="7">
        <v>916</v>
      </c>
    </row>
    <row r="204" spans="1:11" s="1" customFormat="1" x14ac:dyDescent="0.2">
      <c r="A204" s="60" t="s">
        <v>32</v>
      </c>
      <c r="B204" s="61">
        <v>114423</v>
      </c>
      <c r="C204" s="61">
        <v>4094032910</v>
      </c>
      <c r="D204" s="61">
        <f>C204/(B204*12)</f>
        <v>2981.6506223981773</v>
      </c>
      <c r="E204" s="61">
        <v>6400</v>
      </c>
      <c r="F204" s="7"/>
      <c r="G204" s="12" t="s">
        <v>32</v>
      </c>
      <c r="H204" s="7">
        <v>17646</v>
      </c>
      <c r="I204" s="7">
        <v>385014287</v>
      </c>
      <c r="J204" s="7">
        <f>I204/(H204*12)</f>
        <v>1818.2321158713967</v>
      </c>
      <c r="K204" s="7">
        <v>914</v>
      </c>
    </row>
    <row r="205" spans="1:11" s="1" customFormat="1" x14ac:dyDescent="0.2">
      <c r="A205" s="60" t="s">
        <v>33</v>
      </c>
      <c r="B205" s="61">
        <v>117558</v>
      </c>
      <c r="C205" s="61">
        <v>4377325959</v>
      </c>
      <c r="D205" s="61">
        <v>3103</v>
      </c>
      <c r="E205" s="61">
        <v>6549</v>
      </c>
      <c r="F205" s="7"/>
      <c r="G205" s="12" t="s">
        <v>33</v>
      </c>
      <c r="H205" s="7">
        <v>17441</v>
      </c>
      <c r="I205" s="7">
        <v>385799610</v>
      </c>
      <c r="J205" s="7">
        <v>1843</v>
      </c>
      <c r="K205" s="7">
        <v>945</v>
      </c>
    </row>
    <row r="206" spans="1:11" s="1" customFormat="1" x14ac:dyDescent="0.2">
      <c r="A206" s="60" t="s">
        <v>34</v>
      </c>
      <c r="B206" s="61">
        <v>120238</v>
      </c>
      <c r="C206" s="61">
        <v>4463702386</v>
      </c>
      <c r="D206" s="61">
        <f>C206/(B206*12)</f>
        <v>3093.657569431738</v>
      </c>
      <c r="E206" s="61">
        <v>6639</v>
      </c>
      <c r="F206" s="7"/>
      <c r="G206" s="12" t="s">
        <v>34</v>
      </c>
      <c r="H206" s="7">
        <v>17421</v>
      </c>
      <c r="I206" s="7">
        <v>394866582</v>
      </c>
      <c r="J206" s="7">
        <v>1888.8438378967912</v>
      </c>
      <c r="K206" s="7">
        <v>963</v>
      </c>
    </row>
    <row r="207" spans="1:11" s="1" customFormat="1" x14ac:dyDescent="0.2">
      <c r="A207" s="60" t="s">
        <v>36</v>
      </c>
      <c r="B207" s="61">
        <v>123026</v>
      </c>
      <c r="C207" s="61">
        <v>4628701939</v>
      </c>
      <c r="D207" s="61">
        <v>3135</v>
      </c>
      <c r="E207" s="61">
        <v>6887</v>
      </c>
      <c r="F207" s="7"/>
      <c r="G207" s="12" t="s">
        <v>36</v>
      </c>
      <c r="H207" s="7">
        <v>17902</v>
      </c>
      <c r="I207" s="7">
        <v>401886447</v>
      </c>
      <c r="J207" s="7">
        <v>1871</v>
      </c>
      <c r="K207" s="7">
        <v>953</v>
      </c>
    </row>
    <row r="208" spans="1:11" s="1" customFormat="1" x14ac:dyDescent="0.2">
      <c r="A208" s="60" t="s">
        <v>37</v>
      </c>
      <c r="B208" s="61">
        <v>125828</v>
      </c>
      <c r="C208" s="61">
        <v>4831037011</v>
      </c>
      <c r="D208" s="61">
        <v>3199</v>
      </c>
      <c r="E208" s="61">
        <v>7049</v>
      </c>
      <c r="F208" s="7"/>
      <c r="G208" s="12" t="s">
        <v>37</v>
      </c>
      <c r="H208" s="7">
        <v>19120</v>
      </c>
      <c r="I208" s="7">
        <v>426762740</v>
      </c>
      <c r="J208" s="7">
        <v>1860</v>
      </c>
      <c r="K208" s="7">
        <v>1012</v>
      </c>
    </row>
    <row r="209" spans="1:11" s="1" customFormat="1" x14ac:dyDescent="0.2">
      <c r="A209" s="60" t="s">
        <v>38</v>
      </c>
      <c r="B209" s="61">
        <v>131561</v>
      </c>
      <c r="C209" s="61">
        <v>5107134967</v>
      </c>
      <c r="D209" s="61">
        <v>3235</v>
      </c>
      <c r="E209" s="61">
        <v>8655</v>
      </c>
      <c r="F209" s="7"/>
      <c r="G209" s="12" t="s">
        <v>38</v>
      </c>
      <c r="H209" s="7">
        <v>19418</v>
      </c>
      <c r="I209" s="7">
        <v>459461047</v>
      </c>
      <c r="J209" s="7">
        <v>1972</v>
      </c>
      <c r="K209" s="7">
        <v>1046</v>
      </c>
    </row>
    <row r="210" spans="1:11" s="1" customFormat="1" x14ac:dyDescent="0.2">
      <c r="A210" s="60" t="s">
        <v>40</v>
      </c>
      <c r="B210" s="61">
        <v>134267</v>
      </c>
      <c r="C210" s="35">
        <v>5325468993</v>
      </c>
      <c r="D210" s="61">
        <v>3305</v>
      </c>
      <c r="E210" s="61">
        <v>8883</v>
      </c>
      <c r="F210" s="7"/>
      <c r="G210" s="12" t="s">
        <v>40</v>
      </c>
      <c r="H210" s="7">
        <v>20003</v>
      </c>
      <c r="I210" s="7">
        <v>478827765</v>
      </c>
      <c r="J210" s="7">
        <v>1995</v>
      </c>
      <c r="K210" s="7">
        <v>1104</v>
      </c>
    </row>
    <row r="211" spans="1:11" s="7" customFormat="1" x14ac:dyDescent="0.2">
      <c r="A211" s="60" t="s">
        <v>41</v>
      </c>
      <c r="B211" s="61">
        <v>140166</v>
      </c>
      <c r="C211" s="35">
        <v>5652287590</v>
      </c>
      <c r="D211" s="61">
        <v>3360</v>
      </c>
      <c r="E211" s="61">
        <v>9273</v>
      </c>
      <c r="G211" s="12" t="s">
        <v>41</v>
      </c>
      <c r="H211" s="7">
        <v>21109</v>
      </c>
      <c r="I211" s="7">
        <v>521959455</v>
      </c>
      <c r="J211" s="7">
        <v>2061</v>
      </c>
      <c r="K211" s="7">
        <v>1133</v>
      </c>
    </row>
    <row r="212" spans="1:11" s="7" customFormat="1" x14ac:dyDescent="0.2">
      <c r="A212" s="12" t="s">
        <v>42</v>
      </c>
      <c r="B212" s="7">
        <v>146297</v>
      </c>
      <c r="C212" s="35">
        <v>6120115784</v>
      </c>
      <c r="D212" s="7">
        <v>3486</v>
      </c>
      <c r="E212" s="7">
        <v>9721</v>
      </c>
      <c r="G212" s="12" t="s">
        <v>42</v>
      </c>
      <c r="H212" s="7">
        <v>22978</v>
      </c>
      <c r="I212" s="7">
        <v>588356059</v>
      </c>
      <c r="J212" s="7">
        <v>2134</v>
      </c>
      <c r="K212" s="7">
        <v>1215</v>
      </c>
    </row>
    <row r="213" spans="1:11" s="45" customFormat="1" x14ac:dyDescent="0.2">
      <c r="A213" s="46">
        <v>2017</v>
      </c>
      <c r="B213" s="7">
        <v>151111</v>
      </c>
      <c r="C213" s="35">
        <v>6418467954</v>
      </c>
      <c r="D213" s="7">
        <v>3540</v>
      </c>
      <c r="E213" s="7">
        <v>9885</v>
      </c>
      <c r="G213" s="56">
        <v>2017</v>
      </c>
      <c r="H213" s="7">
        <v>24245</v>
      </c>
      <c r="I213" s="35">
        <v>666729474</v>
      </c>
      <c r="J213" s="7">
        <v>2292</v>
      </c>
      <c r="K213" s="7">
        <v>1257</v>
      </c>
    </row>
    <row r="214" spans="1:11" s="45" customFormat="1" x14ac:dyDescent="0.2">
      <c r="A214" s="46">
        <v>2018</v>
      </c>
      <c r="B214" s="7">
        <v>155338</v>
      </c>
      <c r="C214" s="35">
        <v>6765273165</v>
      </c>
      <c r="D214" s="7">
        <v>3629</v>
      </c>
      <c r="E214" s="7">
        <v>10319</v>
      </c>
      <c r="G214" s="56">
        <v>2018</v>
      </c>
      <c r="H214" s="7">
        <v>24903</v>
      </c>
      <c r="I214" s="35">
        <v>703980928</v>
      </c>
      <c r="J214" s="7">
        <v>2356</v>
      </c>
      <c r="K214" s="7">
        <v>1300</v>
      </c>
    </row>
    <row r="215" spans="1:11" s="45" customFormat="1" x14ac:dyDescent="0.2">
      <c r="A215" s="46">
        <v>2019</v>
      </c>
      <c r="B215" s="7">
        <v>160253.49999999968</v>
      </c>
      <c r="C215" s="35">
        <v>7159183252</v>
      </c>
      <c r="D215" s="7">
        <v>3722.8428978670327</v>
      </c>
      <c r="E215" s="7">
        <v>10822</v>
      </c>
      <c r="G215" s="56">
        <v>2019</v>
      </c>
      <c r="H215" s="7">
        <v>25971.833333333248</v>
      </c>
      <c r="I215" s="35">
        <v>755610198</v>
      </c>
      <c r="J215" s="7">
        <v>2424.4540495793599</v>
      </c>
      <c r="K215" s="7">
        <v>1356</v>
      </c>
    </row>
    <row r="216" spans="1:11" s="45" customFormat="1" x14ac:dyDescent="0.2">
      <c r="A216" s="46">
        <v>2020</v>
      </c>
      <c r="B216" s="7">
        <v>160669.41666666657</v>
      </c>
      <c r="C216" s="35">
        <v>7639539640</v>
      </c>
      <c r="D216" s="7">
        <v>3962.34900543715</v>
      </c>
      <c r="E216" s="54">
        <v>11217</v>
      </c>
      <c r="G216" s="56">
        <v>2020</v>
      </c>
      <c r="H216" s="7">
        <v>20915.833333333365</v>
      </c>
      <c r="I216" s="35">
        <v>669155813</v>
      </c>
      <c r="J216" s="7">
        <v>2666.0656320968924</v>
      </c>
      <c r="K216" s="7">
        <v>1439</v>
      </c>
    </row>
    <row r="217" spans="1:11" s="45" customFormat="1" x14ac:dyDescent="0.2">
      <c r="A217" s="46">
        <v>2021</v>
      </c>
      <c r="B217" s="7">
        <v>166546.33333333331</v>
      </c>
      <c r="C217" s="35">
        <v>8206295409</v>
      </c>
      <c r="D217" s="7">
        <v>4106.1123175933026</v>
      </c>
      <c r="E217" s="54">
        <v>12032</v>
      </c>
      <c r="G217" s="56">
        <v>2021</v>
      </c>
      <c r="H217" s="7">
        <v>25080.666666666661</v>
      </c>
      <c r="I217" s="35">
        <v>794245532</v>
      </c>
      <c r="J217" s="7">
        <v>2638.9700300364166</v>
      </c>
      <c r="K217" s="7">
        <v>1529</v>
      </c>
    </row>
    <row r="218" spans="1:11" s="37" customFormat="1" x14ac:dyDescent="0.2">
      <c r="A218" s="38">
        <v>2022</v>
      </c>
      <c r="B218" s="13">
        <v>174013.33333333331</v>
      </c>
      <c r="C218" s="34">
        <v>9285865904</v>
      </c>
      <c r="D218" s="13">
        <v>4446.9130258217765</v>
      </c>
      <c r="E218" s="50">
        <v>12627</v>
      </c>
      <c r="G218" s="38">
        <v>2022</v>
      </c>
      <c r="H218" s="13">
        <v>28298.750000000044</v>
      </c>
      <c r="I218" s="34">
        <v>1000527922</v>
      </c>
      <c r="J218" s="13">
        <v>2946.3254325132098</v>
      </c>
      <c r="K218" s="13">
        <v>1667</v>
      </c>
    </row>
    <row r="219" spans="1:11" s="1" customFormat="1" ht="11.1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s="1" customFormat="1" x14ac:dyDescent="0.2">
      <c r="A220" s="7"/>
      <c r="B220" s="13"/>
      <c r="C220" s="23" t="s">
        <v>25</v>
      </c>
      <c r="D220" s="13"/>
      <c r="E220" s="13"/>
      <c r="F220" s="13"/>
      <c r="G220" s="13"/>
      <c r="H220" s="13"/>
      <c r="I220" s="23" t="s">
        <v>24</v>
      </c>
      <c r="J220" s="13"/>
      <c r="K220" s="7"/>
    </row>
    <row r="221" spans="1:11" s="1" customFormat="1" x14ac:dyDescent="0.2">
      <c r="A221" s="8"/>
      <c r="B221" s="8" t="s">
        <v>0</v>
      </c>
      <c r="C221" s="8"/>
      <c r="D221" s="8" t="s">
        <v>35</v>
      </c>
      <c r="E221" s="8"/>
      <c r="F221" s="8"/>
      <c r="G221" s="8"/>
      <c r="H221" s="8" t="s">
        <v>0</v>
      </c>
      <c r="I221" s="8"/>
      <c r="J221" s="8" t="s">
        <v>35</v>
      </c>
      <c r="K221" s="8"/>
    </row>
    <row r="222" spans="1:11" s="1" customFormat="1" x14ac:dyDescent="0.2">
      <c r="A222" s="8"/>
      <c r="B222" s="8" t="s">
        <v>10</v>
      </c>
      <c r="C222" s="8"/>
      <c r="D222" s="8" t="s">
        <v>2</v>
      </c>
      <c r="E222" s="8" t="s">
        <v>3</v>
      </c>
      <c r="F222" s="8"/>
      <c r="G222" s="8"/>
      <c r="H222" s="8" t="s">
        <v>10</v>
      </c>
      <c r="I222" s="8"/>
      <c r="J222" s="8" t="s">
        <v>2</v>
      </c>
      <c r="K222" s="8" t="s">
        <v>3</v>
      </c>
    </row>
    <row r="223" spans="1:11" s="1" customFormat="1" ht="13.5" thickBot="1" x14ac:dyDescent="0.25">
      <c r="A223" s="9" t="s">
        <v>4</v>
      </c>
      <c r="B223" s="10" t="s">
        <v>5</v>
      </c>
      <c r="C223" s="10" t="s">
        <v>6</v>
      </c>
      <c r="D223" s="10" t="s">
        <v>7</v>
      </c>
      <c r="E223" s="10" t="s">
        <v>8</v>
      </c>
      <c r="F223" s="10"/>
      <c r="G223" s="9" t="s">
        <v>4</v>
      </c>
      <c r="H223" s="10" t="s">
        <v>5</v>
      </c>
      <c r="I223" s="10" t="s">
        <v>6</v>
      </c>
      <c r="J223" s="10" t="s">
        <v>7</v>
      </c>
      <c r="K223" s="10" t="s">
        <v>8</v>
      </c>
    </row>
    <row r="224" spans="1:11" s="1" customFormat="1" ht="13.5" thickTop="1" x14ac:dyDescent="0.2">
      <c r="A224" s="12" t="s">
        <v>31</v>
      </c>
      <c r="B224" s="7">
        <v>94777</v>
      </c>
      <c r="C224" s="7">
        <v>1316813829</v>
      </c>
      <c r="D224" s="7">
        <v>1158</v>
      </c>
      <c r="E224" s="7">
        <v>4655</v>
      </c>
      <c r="F224" s="7"/>
      <c r="G224" s="12" t="s">
        <v>31</v>
      </c>
      <c r="H224" s="7">
        <v>35670</v>
      </c>
      <c r="I224" s="7">
        <v>938383367</v>
      </c>
      <c r="J224" s="7">
        <v>2192</v>
      </c>
      <c r="K224" s="7">
        <v>4725</v>
      </c>
    </row>
    <row r="225" spans="1:11" s="1" customFormat="1" x14ac:dyDescent="0.2">
      <c r="A225" s="12" t="s">
        <v>32</v>
      </c>
      <c r="B225" s="7">
        <v>97171</v>
      </c>
      <c r="C225" s="7">
        <v>1399178355</v>
      </c>
      <c r="D225" s="7">
        <f>C225/(B225*12)</f>
        <v>1199.9279234545286</v>
      </c>
      <c r="E225" s="7">
        <v>4757</v>
      </c>
      <c r="F225" s="7"/>
      <c r="G225" s="12" t="s">
        <v>32</v>
      </c>
      <c r="H225" s="7">
        <v>35629</v>
      </c>
      <c r="I225" s="7">
        <v>996885461</v>
      </c>
      <c r="J225" s="7">
        <f>I225/(H225*12)</f>
        <v>2331.6340177009365</v>
      </c>
      <c r="K225" s="7">
        <v>4776</v>
      </c>
    </row>
    <row r="226" spans="1:11" s="1" customFormat="1" x14ac:dyDescent="0.2">
      <c r="A226" s="12" t="s">
        <v>33</v>
      </c>
      <c r="B226" s="7">
        <v>93412</v>
      </c>
      <c r="C226" s="7">
        <v>1332294141</v>
      </c>
      <c r="D226" s="7">
        <v>1189</v>
      </c>
      <c r="E226" s="7">
        <v>4791</v>
      </c>
      <c r="F226" s="7"/>
      <c r="G226" s="12" t="s">
        <v>33</v>
      </c>
      <c r="H226" s="7">
        <v>34073</v>
      </c>
      <c r="I226" s="7">
        <v>946586541</v>
      </c>
      <c r="J226" s="7">
        <v>2315</v>
      </c>
      <c r="K226" s="7">
        <v>4743</v>
      </c>
    </row>
    <row r="227" spans="1:11" s="1" customFormat="1" x14ac:dyDescent="0.2">
      <c r="A227" s="12" t="s">
        <v>34</v>
      </c>
      <c r="B227" s="7">
        <v>93198</v>
      </c>
      <c r="C227" s="7">
        <v>1364782681</v>
      </c>
      <c r="D227" s="7">
        <v>1220.3254370623117</v>
      </c>
      <c r="E227" s="7">
        <v>4776</v>
      </c>
      <c r="F227" s="7"/>
      <c r="G227" s="12" t="s">
        <v>34</v>
      </c>
      <c r="H227" s="7">
        <v>33699</v>
      </c>
      <c r="I227" s="7">
        <v>955447915</v>
      </c>
      <c r="J227" s="7">
        <f>(I227/H227)/12</f>
        <v>2362.7009579908404</v>
      </c>
      <c r="K227" s="7">
        <v>4758</v>
      </c>
    </row>
    <row r="228" spans="1:11" s="1" customFormat="1" x14ac:dyDescent="0.2">
      <c r="A228" s="12" t="s">
        <v>36</v>
      </c>
      <c r="B228" s="7">
        <v>95610</v>
      </c>
      <c r="C228" s="7">
        <v>1428360439</v>
      </c>
      <c r="D228" s="7">
        <v>1245</v>
      </c>
      <c r="E228" s="7">
        <v>4940</v>
      </c>
      <c r="F228" s="7"/>
      <c r="G228" s="12" t="s">
        <v>36</v>
      </c>
      <c r="H228" s="7">
        <v>34090</v>
      </c>
      <c r="I228" s="7">
        <v>983207548</v>
      </c>
      <c r="J228" s="7">
        <v>2403</v>
      </c>
      <c r="K228" s="7">
        <v>4801</v>
      </c>
    </row>
    <row r="229" spans="1:11" s="1" customFormat="1" x14ac:dyDescent="0.2">
      <c r="A229" s="12" t="s">
        <v>37</v>
      </c>
      <c r="B229" s="7">
        <v>99520</v>
      </c>
      <c r="C229" s="7">
        <v>1525801227</v>
      </c>
      <c r="D229" s="7">
        <v>1278</v>
      </c>
      <c r="E229" s="7">
        <v>5027</v>
      </c>
      <c r="F229" s="7"/>
      <c r="G229" s="12" t="s">
        <v>37</v>
      </c>
      <c r="H229" s="7">
        <v>35054</v>
      </c>
      <c r="I229" s="7">
        <v>1045549450</v>
      </c>
      <c r="J229" s="7">
        <v>2486</v>
      </c>
      <c r="K229" s="7">
        <v>4830</v>
      </c>
    </row>
    <row r="230" spans="1:11" s="1" customFormat="1" x14ac:dyDescent="0.2">
      <c r="A230" s="12" t="s">
        <v>38</v>
      </c>
      <c r="B230" s="7">
        <v>104102</v>
      </c>
      <c r="C230" s="7">
        <v>1601374007</v>
      </c>
      <c r="D230" s="7">
        <v>1282</v>
      </c>
      <c r="E230" s="7">
        <v>5128</v>
      </c>
      <c r="F230" s="7"/>
      <c r="G230" s="12" t="s">
        <v>38</v>
      </c>
      <c r="H230" s="7">
        <f>36425+53</f>
        <v>36478</v>
      </c>
      <c r="I230" s="7">
        <f>1128188591+2130116</f>
        <v>1130318707</v>
      </c>
      <c r="J230" s="7">
        <f t="shared" ref="J230" si="25">I230/(H230*12)</f>
        <v>2582.1927074766527</v>
      </c>
      <c r="K230" s="7">
        <f>4920+35</f>
        <v>4955</v>
      </c>
    </row>
    <row r="231" spans="1:11" s="4" customFormat="1" x14ac:dyDescent="0.2">
      <c r="A231" s="12" t="s">
        <v>40</v>
      </c>
      <c r="B231" s="7">
        <v>108083</v>
      </c>
      <c r="C231" s="7">
        <v>1716518533</v>
      </c>
      <c r="D231" s="7">
        <v>1323</v>
      </c>
      <c r="E231" s="7">
        <v>5249</v>
      </c>
      <c r="F231" s="7"/>
      <c r="G231" s="12" t="s">
        <v>40</v>
      </c>
      <c r="H231" s="7">
        <v>37604</v>
      </c>
      <c r="I231" s="7">
        <v>1201011976</v>
      </c>
      <c r="J231" s="7">
        <f t="shared" ref="J231" si="26">I231/(H231*12)</f>
        <v>2661.534180760912</v>
      </c>
      <c r="K231" s="7">
        <v>5067</v>
      </c>
    </row>
    <row r="232" spans="1:11" s="13" customFormat="1" ht="12" customHeight="1" x14ac:dyDescent="0.2">
      <c r="A232" s="12" t="s">
        <v>41</v>
      </c>
      <c r="B232" s="7">
        <v>112561</v>
      </c>
      <c r="C232" s="7">
        <v>1884639919</v>
      </c>
      <c r="D232" s="7">
        <v>1395</v>
      </c>
      <c r="E232" s="7">
        <v>5421</v>
      </c>
      <c r="F232" s="7"/>
      <c r="G232" s="12" t="s">
        <v>41</v>
      </c>
      <c r="H232" s="7">
        <v>38812</v>
      </c>
      <c r="I232" s="7">
        <v>1274678314</v>
      </c>
      <c r="J232" s="7">
        <v>2737</v>
      </c>
      <c r="K232" s="7">
        <v>5145</v>
      </c>
    </row>
    <row r="233" spans="1:11" s="7" customFormat="1" ht="12" customHeight="1" x14ac:dyDescent="0.2">
      <c r="A233" s="12" t="s">
        <v>42</v>
      </c>
      <c r="B233" s="7">
        <v>115613</v>
      </c>
      <c r="C233" s="7">
        <v>1992366030</v>
      </c>
      <c r="D233" s="7">
        <v>1436</v>
      </c>
      <c r="E233" s="7">
        <v>5543</v>
      </c>
      <c r="G233" s="12" t="s">
        <v>42</v>
      </c>
      <c r="H233" s="7">
        <v>39472</v>
      </c>
      <c r="I233" s="7">
        <v>1314844493</v>
      </c>
      <c r="J233" s="7">
        <v>2776</v>
      </c>
      <c r="K233" s="7">
        <v>5273</v>
      </c>
    </row>
    <row r="234" spans="1:11" s="41" customFormat="1" ht="12" customHeight="1" x14ac:dyDescent="0.2">
      <c r="A234" s="42">
        <v>2017</v>
      </c>
      <c r="B234" s="43">
        <v>118785</v>
      </c>
      <c r="C234" s="43">
        <v>2124314238</v>
      </c>
      <c r="D234" s="43">
        <v>1490</v>
      </c>
      <c r="E234" s="43">
        <v>5664</v>
      </c>
      <c r="G234" s="42">
        <v>2017</v>
      </c>
      <c r="H234" s="43">
        <v>40217.749999999949</v>
      </c>
      <c r="I234" s="43">
        <v>1368994921</v>
      </c>
      <c r="J234" s="43">
        <v>2836.6308429321252</v>
      </c>
      <c r="K234" s="43">
        <v>5295</v>
      </c>
    </row>
    <row r="235" spans="1:11" s="41" customFormat="1" ht="12" customHeight="1" x14ac:dyDescent="0.2">
      <c r="A235" s="42">
        <v>2018</v>
      </c>
      <c r="B235" s="43">
        <v>123600</v>
      </c>
      <c r="C235" s="43">
        <v>2284418150</v>
      </c>
      <c r="D235" s="43">
        <v>1540</v>
      </c>
      <c r="E235" s="43">
        <v>5954</v>
      </c>
      <c r="G235" s="42">
        <v>2018</v>
      </c>
      <c r="H235" s="43">
        <v>41253</v>
      </c>
      <c r="I235" s="43">
        <v>1452864096</v>
      </c>
      <c r="J235" s="43">
        <v>2935</v>
      </c>
      <c r="K235" s="43">
        <v>5504</v>
      </c>
    </row>
    <row r="236" spans="1:11" s="41" customFormat="1" ht="12" customHeight="1" x14ac:dyDescent="0.2">
      <c r="A236" s="42">
        <v>2019</v>
      </c>
      <c r="B236" s="43">
        <v>127474.24999999981</v>
      </c>
      <c r="C236" s="43">
        <v>2460363663</v>
      </c>
      <c r="D236" s="43">
        <v>1608.405660358859</v>
      </c>
      <c r="E236" s="43">
        <v>6099</v>
      </c>
      <c r="G236" s="42">
        <v>2019</v>
      </c>
      <c r="H236" s="43">
        <v>42378.833333333212</v>
      </c>
      <c r="I236" s="43">
        <v>1561986036</v>
      </c>
      <c r="J236" s="43">
        <v>3071.4744310249312</v>
      </c>
      <c r="K236" s="43">
        <v>5789</v>
      </c>
    </row>
    <row r="237" spans="1:11" s="41" customFormat="1" ht="12" customHeight="1" x14ac:dyDescent="0.2">
      <c r="A237" s="42">
        <v>2020</v>
      </c>
      <c r="B237" s="43">
        <v>112499.91666666667</v>
      </c>
      <c r="C237" s="43">
        <v>2210293367</v>
      </c>
      <c r="D237" s="43">
        <v>1637.2555587078211</v>
      </c>
      <c r="E237" s="53">
        <v>6227</v>
      </c>
      <c r="G237" s="42">
        <v>2020</v>
      </c>
      <c r="H237" s="43">
        <v>40037.000000000036</v>
      </c>
      <c r="I237" s="43">
        <v>1544334328</v>
      </c>
      <c r="J237" s="43">
        <v>3214.3898727010819</v>
      </c>
      <c r="K237" s="53">
        <v>5795</v>
      </c>
    </row>
    <row r="238" spans="1:11" s="41" customFormat="1" ht="12" customHeight="1" x14ac:dyDescent="0.2">
      <c r="A238" s="42">
        <v>2021</v>
      </c>
      <c r="B238" s="43">
        <v>123237.74999999996</v>
      </c>
      <c r="C238" s="43">
        <v>2704355068</v>
      </c>
      <c r="D238" s="43">
        <v>1828.6841680680911</v>
      </c>
      <c r="E238" s="53">
        <v>6296</v>
      </c>
      <c r="G238" s="42">
        <v>2021</v>
      </c>
      <c r="H238" s="43">
        <v>42563.916666666715</v>
      </c>
      <c r="I238" s="43">
        <v>1734939820</v>
      </c>
      <c r="J238" s="43">
        <v>3396.7343622434455</v>
      </c>
      <c r="K238" s="53">
        <v>6182</v>
      </c>
    </row>
    <row r="239" spans="1:11" s="37" customFormat="1" ht="12" customHeight="1" x14ac:dyDescent="0.2">
      <c r="A239" s="36">
        <v>2022</v>
      </c>
      <c r="B239" s="8">
        <v>134554.58333333331</v>
      </c>
      <c r="C239" s="8">
        <v>3201061820</v>
      </c>
      <c r="D239" s="8">
        <v>1982.5051295787646</v>
      </c>
      <c r="E239" s="51">
        <v>6540</v>
      </c>
      <c r="G239" s="36">
        <v>2022</v>
      </c>
      <c r="H239" s="8">
        <v>44439.083333333328</v>
      </c>
      <c r="I239" s="8">
        <v>1923600552</v>
      </c>
      <c r="J239" s="8">
        <v>3607.1861518295646</v>
      </c>
      <c r="K239" s="51">
        <v>6672</v>
      </c>
    </row>
    <row r="240" spans="1:11" s="1" customFormat="1" ht="12" x14ac:dyDescent="0.2">
      <c r="A240" s="17"/>
      <c r="B240" s="17"/>
    </row>
    <row r="241" spans="1:11" s="1" customFormat="1" x14ac:dyDescent="0.2">
      <c r="A241" s="64" t="s">
        <v>47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</row>
    <row r="242" spans="1:11" s="1" customFormat="1" ht="12" x14ac:dyDescent="0.2">
      <c r="H242" s="3"/>
    </row>
    <row r="243" spans="1:11" s="1" customFormat="1" ht="12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</row>
    <row r="244" spans="1:11" s="1" customFormat="1" ht="15" x14ac:dyDescent="0.25">
      <c r="A244" s="62" t="s">
        <v>39</v>
      </c>
      <c r="B244" s="63"/>
      <c r="C244" s="63"/>
      <c r="D244" s="63"/>
      <c r="E244" s="63"/>
      <c r="F244" s="63"/>
      <c r="G244" s="63"/>
      <c r="H244" s="63"/>
      <c r="I244" s="63"/>
      <c r="J244" s="63"/>
      <c r="K244" s="63"/>
    </row>
    <row r="245" spans="1:11" s="1" customFormat="1" ht="15" x14ac:dyDescent="0.25">
      <c r="A245" s="62" t="s">
        <v>53</v>
      </c>
      <c r="B245" s="62"/>
      <c r="C245" s="62"/>
      <c r="D245" s="62"/>
      <c r="E245" s="62"/>
      <c r="F245" s="62"/>
      <c r="G245" s="62"/>
      <c r="H245" s="62"/>
      <c r="I245" s="62"/>
      <c r="J245" s="62"/>
      <c r="K245" s="62"/>
    </row>
    <row r="246" spans="1:11" s="1" customFormat="1" ht="12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</row>
    <row r="247" spans="1:11" s="1" customFormat="1" x14ac:dyDescent="0.2">
      <c r="A247" s="32"/>
      <c r="B247" s="33"/>
      <c r="C247" s="33" t="s">
        <v>26</v>
      </c>
      <c r="D247" s="33"/>
      <c r="E247" s="33"/>
      <c r="F247" s="33"/>
      <c r="G247" s="33"/>
      <c r="H247" s="33"/>
      <c r="I247" s="33" t="s">
        <v>27</v>
      </c>
      <c r="J247" s="32"/>
      <c r="K247" s="32"/>
    </row>
    <row r="248" spans="1:11" s="1" customFormat="1" x14ac:dyDescent="0.2">
      <c r="A248" s="8"/>
      <c r="B248" s="8" t="s">
        <v>0</v>
      </c>
      <c r="C248" s="8"/>
      <c r="D248" s="8" t="s">
        <v>35</v>
      </c>
      <c r="E248" s="8"/>
      <c r="F248" s="8"/>
      <c r="G248" s="8"/>
      <c r="H248" s="8" t="s">
        <v>0</v>
      </c>
      <c r="I248" s="8"/>
      <c r="J248" s="8" t="s">
        <v>35</v>
      </c>
      <c r="K248" s="8"/>
    </row>
    <row r="249" spans="1:11" s="1" customFormat="1" x14ac:dyDescent="0.2">
      <c r="A249" s="8"/>
      <c r="B249" s="8" t="s">
        <v>10</v>
      </c>
      <c r="C249" s="8"/>
      <c r="D249" s="8" t="s">
        <v>2</v>
      </c>
      <c r="E249" s="8" t="s">
        <v>3</v>
      </c>
      <c r="F249" s="8"/>
      <c r="G249" s="8"/>
      <c r="H249" s="8" t="s">
        <v>10</v>
      </c>
      <c r="I249" s="8"/>
      <c r="J249" s="8" t="s">
        <v>2</v>
      </c>
      <c r="K249" s="8" t="s">
        <v>3</v>
      </c>
    </row>
    <row r="250" spans="1:11" s="1" customFormat="1" ht="13.5" thickBot="1" x14ac:dyDescent="0.25">
      <c r="A250" s="9" t="s">
        <v>4</v>
      </c>
      <c r="B250" s="10" t="s">
        <v>5</v>
      </c>
      <c r="C250" s="10" t="s">
        <v>6</v>
      </c>
      <c r="D250" s="10" t="s">
        <v>7</v>
      </c>
      <c r="E250" s="10" t="s">
        <v>8</v>
      </c>
      <c r="F250" s="10"/>
      <c r="G250" s="9" t="s">
        <v>4</v>
      </c>
      <c r="H250" s="10" t="s">
        <v>5</v>
      </c>
      <c r="I250" s="10" t="s">
        <v>6</v>
      </c>
      <c r="J250" s="10" t="s">
        <v>7</v>
      </c>
      <c r="K250" s="10" t="s">
        <v>8</v>
      </c>
    </row>
    <row r="251" spans="1:11" s="1" customFormat="1" ht="13.5" thickTop="1" x14ac:dyDescent="0.2">
      <c r="A251" s="12" t="s">
        <v>31</v>
      </c>
      <c r="B251" s="7">
        <f t="shared" ref="B251:C253" si="27">H251+B272+H272</f>
        <v>206869</v>
      </c>
      <c r="C251" s="7">
        <f t="shared" si="27"/>
        <v>7747645466</v>
      </c>
      <c r="D251" s="7">
        <f t="shared" ref="D251:D253" si="28">C251/(B251*12)</f>
        <v>3120.9950363112243</v>
      </c>
      <c r="E251" s="7">
        <f t="shared" ref="E251:E266" si="29">K251+E272+K272</f>
        <v>3667</v>
      </c>
      <c r="F251" s="7"/>
      <c r="G251" s="12" t="s">
        <v>31</v>
      </c>
      <c r="H251" s="7">
        <v>35525</v>
      </c>
      <c r="I251" s="7">
        <v>2037702866</v>
      </c>
      <c r="J251" s="7">
        <v>4780</v>
      </c>
      <c r="K251" s="7">
        <v>541</v>
      </c>
    </row>
    <row r="252" spans="1:11" s="1" customFormat="1" x14ac:dyDescent="0.2">
      <c r="A252" s="12" t="s">
        <v>32</v>
      </c>
      <c r="B252" s="7">
        <f t="shared" si="27"/>
        <v>211709</v>
      </c>
      <c r="C252" s="7">
        <f t="shared" si="27"/>
        <v>8192622919</v>
      </c>
      <c r="D252" s="7">
        <f t="shared" si="28"/>
        <v>3224.7971346675545</v>
      </c>
      <c r="E252" s="7">
        <f t="shared" si="29"/>
        <v>3694</v>
      </c>
      <c r="F252" s="7"/>
      <c r="G252" s="12" t="s">
        <v>32</v>
      </c>
      <c r="H252" s="7">
        <v>35332</v>
      </c>
      <c r="I252" s="7">
        <v>2032958722</v>
      </c>
      <c r="J252" s="7">
        <f>I252/(H252*12)</f>
        <v>4794.8949064115623</v>
      </c>
      <c r="K252" s="7">
        <v>545</v>
      </c>
    </row>
    <row r="253" spans="1:11" s="1" customFormat="1" x14ac:dyDescent="0.2">
      <c r="A253" s="12" t="s">
        <v>33</v>
      </c>
      <c r="B253" s="7">
        <f t="shared" si="27"/>
        <v>214685</v>
      </c>
      <c r="C253" s="7">
        <f t="shared" si="27"/>
        <v>8565203063</v>
      </c>
      <c r="D253" s="7">
        <f t="shared" si="28"/>
        <v>3324.7172458097521</v>
      </c>
      <c r="E253" s="7">
        <f t="shared" si="29"/>
        <v>3743</v>
      </c>
      <c r="F253" s="7"/>
      <c r="G253" s="12" t="s">
        <v>33</v>
      </c>
      <c r="H253" s="7">
        <v>36343</v>
      </c>
      <c r="I253" s="7">
        <v>2167706554</v>
      </c>
      <c r="J253" s="7">
        <v>4970</v>
      </c>
      <c r="K253" s="7">
        <v>577</v>
      </c>
    </row>
    <row r="254" spans="1:11" s="1" customFormat="1" x14ac:dyDescent="0.2">
      <c r="A254" s="12" t="s">
        <v>34</v>
      </c>
      <c r="B254" s="7">
        <f t="shared" ref="B254:B266" si="30">H254+B275+H275</f>
        <v>217078</v>
      </c>
      <c r="C254" s="7">
        <v>8628230207</v>
      </c>
      <c r="D254" s="7">
        <f t="shared" ref="D254:D259" si="31">(C254/B254)/12</f>
        <v>3312.2618778350025</v>
      </c>
      <c r="E254" s="7">
        <f t="shared" si="29"/>
        <v>3774</v>
      </c>
      <c r="F254" s="7"/>
      <c r="G254" s="12" t="s">
        <v>34</v>
      </c>
      <c r="H254" s="7">
        <v>37734</v>
      </c>
      <c r="I254" s="7">
        <v>2270778100</v>
      </c>
      <c r="J254" s="7">
        <v>5014.8806999876333</v>
      </c>
      <c r="K254" s="7">
        <v>587</v>
      </c>
    </row>
    <row r="255" spans="1:11" s="1" customFormat="1" x14ac:dyDescent="0.2">
      <c r="A255" s="12" t="s">
        <v>36</v>
      </c>
      <c r="B255" s="7">
        <f t="shared" si="30"/>
        <v>220772</v>
      </c>
      <c r="C255" s="7">
        <f t="shared" ref="C255:C260" si="32">I255+C276+I276</f>
        <v>8847571057</v>
      </c>
      <c r="D255" s="7">
        <f t="shared" si="31"/>
        <v>3339.6335952173886</v>
      </c>
      <c r="E255" s="7">
        <f t="shared" si="29"/>
        <v>3785</v>
      </c>
      <c r="F255" s="7"/>
      <c r="G255" s="12" t="s">
        <v>36</v>
      </c>
      <c r="H255" s="7">
        <v>36616</v>
      </c>
      <c r="I255" s="7">
        <v>2290035565</v>
      </c>
      <c r="J255" s="7">
        <v>5212</v>
      </c>
      <c r="K255" s="7">
        <v>596</v>
      </c>
    </row>
    <row r="256" spans="1:11" s="1" customFormat="1" x14ac:dyDescent="0.2">
      <c r="A256" s="12" t="s">
        <v>37</v>
      </c>
      <c r="B256" s="7">
        <f t="shared" si="30"/>
        <v>223298</v>
      </c>
      <c r="C256" s="7">
        <f t="shared" si="32"/>
        <v>8948205623</v>
      </c>
      <c r="D256" s="7">
        <f t="shared" si="31"/>
        <v>3339.4110198777721</v>
      </c>
      <c r="E256" s="7">
        <f t="shared" si="29"/>
        <v>3775</v>
      </c>
      <c r="F256" s="7"/>
      <c r="G256" s="12" t="s">
        <v>37</v>
      </c>
      <c r="H256" s="7">
        <v>35396</v>
      </c>
      <c r="I256" s="7">
        <v>2249120566</v>
      </c>
      <c r="J256" s="7">
        <v>5295</v>
      </c>
      <c r="K256" s="7">
        <v>569</v>
      </c>
    </row>
    <row r="257" spans="1:11" s="1" customFormat="1" x14ac:dyDescent="0.2">
      <c r="A257" s="12" t="s">
        <v>38</v>
      </c>
      <c r="B257" s="7">
        <f t="shared" si="30"/>
        <v>225916</v>
      </c>
      <c r="C257" s="7">
        <f t="shared" si="32"/>
        <v>9087974664</v>
      </c>
      <c r="D257" s="7">
        <f t="shared" si="31"/>
        <v>3352.2690823137805</v>
      </c>
      <c r="E257" s="7">
        <f t="shared" si="29"/>
        <v>3758</v>
      </c>
      <c r="F257" s="7"/>
      <c r="G257" s="12" t="s">
        <v>38</v>
      </c>
      <c r="H257" s="7">
        <v>34540</v>
      </c>
      <c r="I257" s="7">
        <v>2169632313</v>
      </c>
      <c r="J257" s="7">
        <v>5235</v>
      </c>
      <c r="K257" s="7">
        <v>549</v>
      </c>
    </row>
    <row r="258" spans="1:11" s="4" customFormat="1" x14ac:dyDescent="0.2">
      <c r="A258" s="12" t="s">
        <v>40</v>
      </c>
      <c r="B258" s="7">
        <f t="shared" si="30"/>
        <v>230619</v>
      </c>
      <c r="C258" s="7">
        <f t="shared" si="32"/>
        <v>9377049012</v>
      </c>
      <c r="D258" s="7">
        <f t="shared" si="31"/>
        <v>3388.3624115966159</v>
      </c>
      <c r="E258" s="7">
        <f t="shared" si="29"/>
        <v>3750</v>
      </c>
      <c r="F258" s="7"/>
      <c r="G258" s="12" t="s">
        <v>40</v>
      </c>
      <c r="H258" s="7">
        <v>34267</v>
      </c>
      <c r="I258" s="7">
        <v>2254679675</v>
      </c>
      <c r="J258" s="7">
        <v>5483</v>
      </c>
      <c r="K258" s="7">
        <v>542</v>
      </c>
    </row>
    <row r="259" spans="1:11" s="13" customFormat="1" x14ac:dyDescent="0.2">
      <c r="A259" s="12" t="s">
        <v>41</v>
      </c>
      <c r="B259" s="7">
        <f t="shared" si="30"/>
        <v>233653</v>
      </c>
      <c r="C259" s="7">
        <f t="shared" si="32"/>
        <v>9702649048</v>
      </c>
      <c r="D259" s="7">
        <f t="shared" si="31"/>
        <v>3460.4909302826559</v>
      </c>
      <c r="E259" s="7">
        <f t="shared" si="29"/>
        <v>3745</v>
      </c>
      <c r="F259" s="7"/>
      <c r="G259" s="12" t="s">
        <v>41</v>
      </c>
      <c r="H259" s="7">
        <v>34984</v>
      </c>
      <c r="I259" s="7">
        <v>2254629584</v>
      </c>
      <c r="J259" s="7">
        <v>5371</v>
      </c>
      <c r="K259" s="7">
        <v>545</v>
      </c>
    </row>
    <row r="260" spans="1:11" s="7" customFormat="1" x14ac:dyDescent="0.2">
      <c r="A260" s="12" t="s">
        <v>42</v>
      </c>
      <c r="B260" s="7">
        <f t="shared" si="30"/>
        <v>239416</v>
      </c>
      <c r="C260" s="7">
        <f t="shared" si="32"/>
        <v>10264736409</v>
      </c>
      <c r="D260" s="7">
        <f t="shared" ref="D260" si="33">(C260/B260)/12</f>
        <v>3572.8384934590836</v>
      </c>
      <c r="E260" s="7">
        <f t="shared" si="29"/>
        <v>3756</v>
      </c>
      <c r="G260" s="12" t="s">
        <v>42</v>
      </c>
      <c r="H260" s="7">
        <v>36076</v>
      </c>
      <c r="I260" s="7">
        <v>2431798223</v>
      </c>
      <c r="J260" s="7">
        <v>5617</v>
      </c>
      <c r="K260" s="7">
        <v>548</v>
      </c>
    </row>
    <row r="261" spans="1:11" s="1" customFormat="1" ht="12" customHeight="1" x14ac:dyDescent="0.2">
      <c r="A261" s="46">
        <v>2017</v>
      </c>
      <c r="B261" s="7">
        <f t="shared" si="30"/>
        <v>244303.08333333331</v>
      </c>
      <c r="C261" s="7">
        <f>I261+C282+I282+17723</f>
        <v>10727377739</v>
      </c>
      <c r="D261" s="7">
        <f t="shared" ref="D261" si="34">(C261/B261)/12</f>
        <v>3659.1766780812227</v>
      </c>
      <c r="E261" s="7">
        <f t="shared" si="29"/>
        <v>3754</v>
      </c>
      <c r="F261" s="7"/>
      <c r="G261" s="42">
        <v>2017</v>
      </c>
      <c r="H261" s="7">
        <v>36047.333333333299</v>
      </c>
      <c r="I261" s="7">
        <f>2505684674</f>
        <v>2505684674</v>
      </c>
      <c r="J261" s="7">
        <v>5792.5798348467806</v>
      </c>
      <c r="K261" s="7">
        <v>544</v>
      </c>
    </row>
    <row r="262" spans="1:11" s="1" customFormat="1" ht="12" customHeight="1" x14ac:dyDescent="0.2">
      <c r="A262" s="46">
        <v>2018</v>
      </c>
      <c r="B262" s="7">
        <f t="shared" si="30"/>
        <v>247895</v>
      </c>
      <c r="C262" s="7">
        <f>I262+C283+I283+17723</f>
        <v>11331494705</v>
      </c>
      <c r="D262" s="7">
        <f t="shared" ref="D262:D263" si="35">(C262/B262)/12</f>
        <v>3809.2386914486647</v>
      </c>
      <c r="E262" s="7">
        <f t="shared" si="29"/>
        <v>4255</v>
      </c>
      <c r="F262" s="7"/>
      <c r="G262" s="42">
        <v>2018</v>
      </c>
      <c r="H262" s="7">
        <v>36087</v>
      </c>
      <c r="I262" s="7">
        <v>2596126648</v>
      </c>
      <c r="J262" s="7">
        <v>5995</v>
      </c>
      <c r="K262" s="7">
        <v>550</v>
      </c>
    </row>
    <row r="263" spans="1:11" s="1" customFormat="1" ht="12" customHeight="1" x14ac:dyDescent="0.2">
      <c r="A263" s="46">
        <v>2019</v>
      </c>
      <c r="B263" s="7">
        <f t="shared" si="30"/>
        <v>253696.66666666634</v>
      </c>
      <c r="C263" s="7">
        <f>I263+C284+I284+17723</f>
        <v>11963750205</v>
      </c>
      <c r="D263" s="7">
        <f t="shared" si="35"/>
        <v>3929.8079744182737</v>
      </c>
      <c r="E263" s="7">
        <f t="shared" si="29"/>
        <v>4274</v>
      </c>
      <c r="F263" s="7"/>
      <c r="G263" s="42">
        <v>2019</v>
      </c>
      <c r="H263" s="7">
        <v>37164</v>
      </c>
      <c r="I263" s="7">
        <v>2684909367</v>
      </c>
      <c r="J263" s="7">
        <v>6020.4891156645726</v>
      </c>
      <c r="K263" s="7">
        <v>547</v>
      </c>
    </row>
    <row r="264" spans="1:11" s="1" customFormat="1" ht="12" customHeight="1" x14ac:dyDescent="0.2">
      <c r="A264" s="46">
        <v>2020</v>
      </c>
      <c r="B264" s="7">
        <f t="shared" si="30"/>
        <v>248607.75</v>
      </c>
      <c r="C264" s="7">
        <f>SUM(I264,C285,I285)</f>
        <v>12619418313</v>
      </c>
      <c r="D264" s="7">
        <f t="shared" ref="D264:D265" si="36">(C264/B264)/12</f>
        <v>4230.0298069951559</v>
      </c>
      <c r="E264" s="7">
        <f t="shared" si="29"/>
        <v>4239</v>
      </c>
      <c r="F264" s="7"/>
      <c r="G264" s="42">
        <v>2020</v>
      </c>
      <c r="H264" s="7">
        <v>39163.583333333299</v>
      </c>
      <c r="I264" s="7">
        <v>2851226715</v>
      </c>
      <c r="J264" s="7">
        <v>6066.9174275421728</v>
      </c>
      <c r="K264" s="7">
        <v>538</v>
      </c>
    </row>
    <row r="265" spans="1:11" s="1" customFormat="1" ht="12" customHeight="1" x14ac:dyDescent="0.2">
      <c r="A265" s="46">
        <v>2021</v>
      </c>
      <c r="B265" s="7">
        <f t="shared" si="30"/>
        <v>251680.91666666669</v>
      </c>
      <c r="C265" s="7">
        <f>SUM(I265,C286,I286)</f>
        <v>13358352573</v>
      </c>
      <c r="D265" s="7">
        <f t="shared" si="36"/>
        <v>4423.0451100285381</v>
      </c>
      <c r="E265" s="7">
        <f t="shared" si="29"/>
        <v>4277</v>
      </c>
      <c r="F265" s="7"/>
      <c r="G265" s="42">
        <v>2021</v>
      </c>
      <c r="H265" s="7">
        <v>39285.499999999964</v>
      </c>
      <c r="I265" s="7">
        <v>2960693815</v>
      </c>
      <c r="J265" s="7">
        <v>6280.2938637241105</v>
      </c>
      <c r="K265" s="7">
        <v>574</v>
      </c>
    </row>
    <row r="266" spans="1:11" s="4" customFormat="1" ht="12" customHeight="1" x14ac:dyDescent="0.2">
      <c r="A266" s="38">
        <v>2022</v>
      </c>
      <c r="B266" s="13">
        <f t="shared" si="30"/>
        <v>256770.41666666669</v>
      </c>
      <c r="C266" s="13">
        <f>SUM(I266,C287,I287)</f>
        <v>14416618309</v>
      </c>
      <c r="D266" s="13">
        <f t="shared" ref="D266" si="37">(C266/B266)/12</f>
        <v>4678.8289503106698</v>
      </c>
      <c r="E266" s="13">
        <f t="shared" si="29"/>
        <v>4255</v>
      </c>
      <c r="F266" s="13"/>
      <c r="G266" s="36">
        <v>2022</v>
      </c>
      <c r="H266" s="13">
        <v>38737.750000000015</v>
      </c>
      <c r="I266" s="13">
        <v>3067901932</v>
      </c>
      <c r="J266" s="13">
        <v>6599.7249280955466</v>
      </c>
      <c r="K266" s="13">
        <v>572</v>
      </c>
    </row>
    <row r="267" spans="1:11" s="4" customFormat="1" ht="12" customHeight="1" x14ac:dyDescent="0.2">
      <c r="A267" s="38"/>
      <c r="B267" s="13"/>
      <c r="C267" s="13"/>
      <c r="D267" s="13"/>
      <c r="E267" s="13"/>
      <c r="F267" s="13"/>
      <c r="G267" s="36"/>
      <c r="H267" s="13"/>
      <c r="I267" s="13"/>
      <c r="J267" s="13"/>
      <c r="K267" s="13"/>
    </row>
    <row r="268" spans="1:11" s="1" customFormat="1" x14ac:dyDescent="0.2">
      <c r="A268" s="7"/>
      <c r="B268" s="7"/>
      <c r="C268" s="23" t="s">
        <v>28</v>
      </c>
      <c r="D268" s="13"/>
      <c r="E268" s="13"/>
      <c r="F268" s="13"/>
      <c r="G268" s="13"/>
      <c r="H268" s="13"/>
      <c r="I268" s="23" t="s">
        <v>29</v>
      </c>
      <c r="J268" s="7"/>
      <c r="K268" s="7"/>
    </row>
    <row r="269" spans="1:11" s="1" customFormat="1" x14ac:dyDescent="0.2">
      <c r="A269" s="8"/>
      <c r="B269" s="8" t="s">
        <v>0</v>
      </c>
      <c r="C269" s="8"/>
      <c r="D269" s="8" t="s">
        <v>35</v>
      </c>
      <c r="E269" s="8"/>
      <c r="F269" s="8"/>
      <c r="G269" s="8"/>
      <c r="H269" s="8" t="s">
        <v>0</v>
      </c>
      <c r="I269" s="8"/>
      <c r="J269" s="8" t="s">
        <v>35</v>
      </c>
      <c r="K269" s="8"/>
    </row>
    <row r="270" spans="1:11" s="1" customFormat="1" x14ac:dyDescent="0.2">
      <c r="A270" s="8"/>
      <c r="B270" s="8" t="s">
        <v>10</v>
      </c>
      <c r="C270" s="8"/>
      <c r="D270" s="8" t="s">
        <v>2</v>
      </c>
      <c r="E270" s="8" t="s">
        <v>3</v>
      </c>
      <c r="F270" s="8"/>
      <c r="G270" s="8"/>
      <c r="H270" s="8" t="s">
        <v>10</v>
      </c>
      <c r="I270" s="8"/>
      <c r="J270" s="8" t="s">
        <v>2</v>
      </c>
      <c r="K270" s="8" t="s">
        <v>3</v>
      </c>
    </row>
    <row r="271" spans="1:11" s="1" customFormat="1" ht="13.5" thickBot="1" x14ac:dyDescent="0.25">
      <c r="A271" s="9" t="s">
        <v>4</v>
      </c>
      <c r="B271" s="10" t="s">
        <v>5</v>
      </c>
      <c r="C271" s="10" t="s">
        <v>6</v>
      </c>
      <c r="D271" s="10" t="s">
        <v>7</v>
      </c>
      <c r="E271" s="10" t="s">
        <v>8</v>
      </c>
      <c r="F271" s="10"/>
      <c r="G271" s="9" t="s">
        <v>4</v>
      </c>
      <c r="H271" s="10" t="s">
        <v>5</v>
      </c>
      <c r="I271" s="10" t="s">
        <v>6</v>
      </c>
      <c r="J271" s="10" t="s">
        <v>7</v>
      </c>
      <c r="K271" s="10" t="s">
        <v>8</v>
      </c>
    </row>
    <row r="272" spans="1:11" s="1" customFormat="1" ht="13.5" thickTop="1" x14ac:dyDescent="0.2">
      <c r="A272" s="12" t="s">
        <v>31</v>
      </c>
      <c r="B272" s="7">
        <v>63204</v>
      </c>
      <c r="C272" s="7">
        <v>2404967949</v>
      </c>
      <c r="D272" s="7">
        <v>3171</v>
      </c>
      <c r="E272" s="7">
        <v>546</v>
      </c>
      <c r="F272" s="7"/>
      <c r="G272" s="12" t="s">
        <v>31</v>
      </c>
      <c r="H272" s="7">
        <v>108140</v>
      </c>
      <c r="I272" s="7">
        <v>3304974651</v>
      </c>
      <c r="J272" s="7">
        <v>2547</v>
      </c>
      <c r="K272" s="7">
        <v>2580</v>
      </c>
    </row>
    <row r="273" spans="1:13" s="1" customFormat="1" x14ac:dyDescent="0.2">
      <c r="A273" s="12" t="s">
        <v>32</v>
      </c>
      <c r="B273" s="7">
        <v>64343</v>
      </c>
      <c r="C273" s="7">
        <v>2579412400</v>
      </c>
      <c r="D273" s="7">
        <f>C273/(B273*12)</f>
        <v>3340.7058006827988</v>
      </c>
      <c r="E273" s="7">
        <v>546</v>
      </c>
      <c r="F273" s="7"/>
      <c r="G273" s="12" t="s">
        <v>32</v>
      </c>
      <c r="H273" s="7">
        <v>112034</v>
      </c>
      <c r="I273" s="7">
        <v>3580251797</v>
      </c>
      <c r="J273" s="7">
        <f>I273/(H273*12)</f>
        <v>2663.0693933686798</v>
      </c>
      <c r="K273" s="7">
        <v>2603</v>
      </c>
      <c r="M273" s="1" t="s">
        <v>9</v>
      </c>
    </row>
    <row r="274" spans="1:13" s="1" customFormat="1" x14ac:dyDescent="0.2">
      <c r="A274" s="12" t="s">
        <v>33</v>
      </c>
      <c r="B274" s="7">
        <v>64134</v>
      </c>
      <c r="C274" s="7">
        <v>2681379661</v>
      </c>
      <c r="D274" s="7">
        <v>3484</v>
      </c>
      <c r="E274" s="7">
        <v>551</v>
      </c>
      <c r="F274" s="7"/>
      <c r="G274" s="12" t="s">
        <v>33</v>
      </c>
      <c r="H274" s="7">
        <v>114208</v>
      </c>
      <c r="I274" s="7">
        <v>3716116848</v>
      </c>
      <c r="J274" s="7">
        <v>2712</v>
      </c>
      <c r="K274" s="7">
        <v>2615</v>
      </c>
    </row>
    <row r="275" spans="1:13" s="1" customFormat="1" x14ac:dyDescent="0.2">
      <c r="A275" s="12" t="s">
        <v>34</v>
      </c>
      <c r="B275" s="7">
        <v>64691</v>
      </c>
      <c r="C275" s="7">
        <v>2688434507</v>
      </c>
      <c r="D275" s="7">
        <v>3463.1743042566454</v>
      </c>
      <c r="E275" s="7">
        <v>549</v>
      </c>
      <c r="F275" s="7"/>
      <c r="G275" s="12" t="s">
        <v>34</v>
      </c>
      <c r="H275" s="7">
        <v>114653</v>
      </c>
      <c r="I275" s="7">
        <v>3669017600</v>
      </c>
      <c r="J275" s="7">
        <v>2666.7550492936657</v>
      </c>
      <c r="K275" s="7">
        <v>2638</v>
      </c>
    </row>
    <row r="276" spans="1:13" s="1" customFormat="1" x14ac:dyDescent="0.2">
      <c r="A276" s="12" t="s">
        <v>36</v>
      </c>
      <c r="B276" s="7">
        <v>66263</v>
      </c>
      <c r="C276" s="7">
        <v>2778581679</v>
      </c>
      <c r="D276" s="7">
        <v>3494</v>
      </c>
      <c r="E276" s="7">
        <v>547</v>
      </c>
      <c r="F276" s="7"/>
      <c r="G276" s="12" t="s">
        <v>36</v>
      </c>
      <c r="H276" s="7">
        <v>117893</v>
      </c>
      <c r="I276" s="7">
        <v>3778953813</v>
      </c>
      <c r="J276" s="7">
        <v>2671</v>
      </c>
      <c r="K276" s="7">
        <v>2642</v>
      </c>
    </row>
    <row r="277" spans="1:13" s="1" customFormat="1" x14ac:dyDescent="0.2">
      <c r="A277" s="12" t="s">
        <v>37</v>
      </c>
      <c r="B277" s="7">
        <v>68704</v>
      </c>
      <c r="C277" s="7">
        <v>2907352832</v>
      </c>
      <c r="D277" s="7">
        <v>3526</v>
      </c>
      <c r="E277" s="7">
        <v>550</v>
      </c>
      <c r="F277" s="7"/>
      <c r="G277" s="12" t="s">
        <v>37</v>
      </c>
      <c r="H277" s="7">
        <v>119198</v>
      </c>
      <c r="I277" s="7">
        <v>3791732225</v>
      </c>
      <c r="J277" s="7">
        <v>2651</v>
      </c>
      <c r="K277" s="7">
        <v>2656</v>
      </c>
    </row>
    <row r="278" spans="1:13" s="1" customFormat="1" x14ac:dyDescent="0.2">
      <c r="A278" s="12" t="s">
        <v>38</v>
      </c>
      <c r="B278" s="7">
        <v>71463</v>
      </c>
      <c r="C278" s="7">
        <v>3016745886</v>
      </c>
      <c r="D278" s="7">
        <v>3518</v>
      </c>
      <c r="E278" s="7">
        <v>551</v>
      </c>
      <c r="F278" s="7"/>
      <c r="G278" s="12" t="s">
        <v>38</v>
      </c>
      <c r="H278" s="7">
        <v>119913</v>
      </c>
      <c r="I278" s="7">
        <v>3901596465</v>
      </c>
      <c r="J278" s="7">
        <v>2711</v>
      </c>
      <c r="K278" s="7">
        <v>2658</v>
      </c>
    </row>
    <row r="279" spans="1:13" s="4" customFormat="1" x14ac:dyDescent="0.2">
      <c r="A279" s="12" t="s">
        <v>40</v>
      </c>
      <c r="B279" s="7">
        <v>74529</v>
      </c>
      <c r="C279" s="7">
        <v>3151809756</v>
      </c>
      <c r="D279" s="7">
        <v>3524</v>
      </c>
      <c r="E279" s="7">
        <v>548</v>
      </c>
      <c r="F279" s="7"/>
      <c r="G279" s="12" t="s">
        <v>40</v>
      </c>
      <c r="H279" s="7">
        <v>121823</v>
      </c>
      <c r="I279" s="7">
        <v>3970559581</v>
      </c>
      <c r="J279" s="7">
        <v>2716</v>
      </c>
      <c r="K279" s="7">
        <v>2660</v>
      </c>
    </row>
    <row r="280" spans="1:13" s="13" customFormat="1" x14ac:dyDescent="0.2">
      <c r="A280" s="12" t="s">
        <v>41</v>
      </c>
      <c r="B280" s="7">
        <v>76154</v>
      </c>
      <c r="C280" s="7">
        <v>3370320834</v>
      </c>
      <c r="D280" s="7">
        <v>3688</v>
      </c>
      <c r="E280" s="7">
        <v>545</v>
      </c>
      <c r="F280" s="7"/>
      <c r="G280" s="12" t="s">
        <v>41</v>
      </c>
      <c r="H280" s="7">
        <v>122515</v>
      </c>
      <c r="I280" s="7">
        <v>4077698630</v>
      </c>
      <c r="J280" s="7">
        <v>2774</v>
      </c>
      <c r="K280" s="7">
        <v>2655</v>
      </c>
    </row>
    <row r="281" spans="1:13" s="7" customFormat="1" x14ac:dyDescent="0.2">
      <c r="A281" s="12" t="s">
        <v>42</v>
      </c>
      <c r="B281" s="7">
        <v>78704</v>
      </c>
      <c r="C281" s="7">
        <v>3580126055</v>
      </c>
      <c r="D281" s="7">
        <v>3791</v>
      </c>
      <c r="E281" s="7">
        <v>547</v>
      </c>
      <c r="G281" s="12" t="s">
        <v>42</v>
      </c>
      <c r="H281" s="7">
        <v>124636</v>
      </c>
      <c r="I281" s="7">
        <v>4252812131</v>
      </c>
      <c r="J281" s="7">
        <v>2843</v>
      </c>
      <c r="K281" s="7">
        <v>2661</v>
      </c>
    </row>
    <row r="282" spans="1:13" s="7" customFormat="1" x14ac:dyDescent="0.2">
      <c r="A282" s="42">
        <v>2017</v>
      </c>
      <c r="B282" s="7">
        <v>81090.083333333343</v>
      </c>
      <c r="C282" s="7">
        <v>3746802883</v>
      </c>
      <c r="D282" s="7">
        <v>3850.4532335951476</v>
      </c>
      <c r="E282" s="7">
        <v>543</v>
      </c>
      <c r="G282" s="42">
        <v>2017</v>
      </c>
      <c r="H282" s="7">
        <v>127165.66666666666</v>
      </c>
      <c r="I282" s="7">
        <v>4474872459</v>
      </c>
      <c r="J282" s="7">
        <v>2932.4427577412148</v>
      </c>
      <c r="K282" s="7">
        <v>2667</v>
      </c>
    </row>
    <row r="283" spans="1:13" s="7" customFormat="1" x14ac:dyDescent="0.2">
      <c r="A283" s="42">
        <v>2018</v>
      </c>
      <c r="B283" s="7">
        <v>82993</v>
      </c>
      <c r="C283" s="7">
        <v>3983224528</v>
      </c>
      <c r="D283" s="7">
        <v>4000</v>
      </c>
      <c r="E283" s="7">
        <v>980</v>
      </c>
      <c r="G283" s="42">
        <v>2018</v>
      </c>
      <c r="H283" s="7">
        <v>128815</v>
      </c>
      <c r="I283" s="7">
        <v>4752125806</v>
      </c>
      <c r="J283" s="7">
        <v>3074</v>
      </c>
      <c r="K283" s="7">
        <v>2725</v>
      </c>
    </row>
    <row r="284" spans="1:13" s="7" customFormat="1" x14ac:dyDescent="0.2">
      <c r="A284" s="42">
        <v>2019</v>
      </c>
      <c r="B284" s="7">
        <v>85922.833333333256</v>
      </c>
      <c r="C284" s="7">
        <v>4219203591</v>
      </c>
      <c r="D284" s="7">
        <v>4092.0473128019948</v>
      </c>
      <c r="E284" s="7">
        <v>992</v>
      </c>
      <c r="G284" s="42">
        <v>2019</v>
      </c>
      <c r="H284" s="7">
        <v>130609.83333333308</v>
      </c>
      <c r="I284" s="7">
        <v>5059619524</v>
      </c>
      <c r="J284" s="7">
        <v>3228.2022690991939</v>
      </c>
      <c r="K284" s="7">
        <v>2735</v>
      </c>
    </row>
    <row r="285" spans="1:13" s="7" customFormat="1" x14ac:dyDescent="0.2">
      <c r="A285" s="42">
        <v>2020</v>
      </c>
      <c r="B285" s="7">
        <v>83280.999999999971</v>
      </c>
      <c r="C285" s="7">
        <v>4336509283</v>
      </c>
      <c r="D285" s="7">
        <v>4339.2343221543142</v>
      </c>
      <c r="E285" s="7">
        <v>952</v>
      </c>
      <c r="G285" s="42">
        <v>2020</v>
      </c>
      <c r="H285" s="7">
        <v>126163.16666666672</v>
      </c>
      <c r="I285" s="7">
        <v>5431682315</v>
      </c>
      <c r="J285" s="7">
        <v>3587.7364596640055</v>
      </c>
      <c r="K285" s="7">
        <v>2749</v>
      </c>
    </row>
    <row r="286" spans="1:13" s="7" customFormat="1" x14ac:dyDescent="0.2">
      <c r="A286" s="42">
        <v>2021</v>
      </c>
      <c r="B286" s="7">
        <v>82501.666666666657</v>
      </c>
      <c r="C286" s="7">
        <v>4602816146</v>
      </c>
      <c r="D286" s="7">
        <v>4649.2153148421248</v>
      </c>
      <c r="E286" s="7">
        <v>935</v>
      </c>
      <c r="G286" s="42">
        <v>2021</v>
      </c>
      <c r="H286" s="7">
        <v>129893.75000000004</v>
      </c>
      <c r="I286" s="7">
        <v>5794842612</v>
      </c>
      <c r="J286" s="7">
        <v>3717.6811894336702</v>
      </c>
      <c r="K286" s="7">
        <v>2768</v>
      </c>
    </row>
    <row r="287" spans="1:13" s="13" customFormat="1" x14ac:dyDescent="0.2">
      <c r="A287" s="36">
        <v>2022</v>
      </c>
      <c r="B287" s="13">
        <v>84365.666666666686</v>
      </c>
      <c r="C287" s="13">
        <v>5096915359</v>
      </c>
      <c r="D287" s="13">
        <v>5034.5473859824478</v>
      </c>
      <c r="E287" s="13">
        <v>898</v>
      </c>
      <c r="G287" s="36">
        <v>2022</v>
      </c>
      <c r="H287" s="13">
        <v>133666.99999999997</v>
      </c>
      <c r="I287" s="13">
        <v>6251801018</v>
      </c>
      <c r="J287" s="13">
        <v>3897.6218376014035</v>
      </c>
      <c r="K287" s="13">
        <v>2785</v>
      </c>
    </row>
    <row r="288" spans="1:13" s="13" customFormat="1" x14ac:dyDescent="0.2">
      <c r="A288" s="58"/>
      <c r="B288" s="57"/>
      <c r="G288" s="14"/>
    </row>
    <row r="289" spans="1:11" s="1" customFormat="1" x14ac:dyDescent="0.2">
      <c r="A289" s="64" t="s">
        <v>47</v>
      </c>
      <c r="B289" s="64"/>
      <c r="C289" s="64"/>
      <c r="D289" s="64"/>
      <c r="E289" s="64"/>
      <c r="F289" s="64"/>
      <c r="G289" s="64"/>
      <c r="H289" s="64"/>
      <c r="I289" s="64"/>
      <c r="J289" s="64"/>
      <c r="K289" s="64"/>
    </row>
    <row r="290" spans="1:11" s="1" customFormat="1" ht="12" x14ac:dyDescent="0.2"/>
    <row r="291" spans="1:11" s="1" customFormat="1" ht="12" x14ac:dyDescent="0.2">
      <c r="I291" s="6"/>
    </row>
    <row r="292" spans="1:11" s="1" customFormat="1" ht="12" x14ac:dyDescent="0.2"/>
    <row r="293" spans="1:11" s="1" customFormat="1" ht="12" x14ac:dyDescent="0.2">
      <c r="C293" s="3"/>
      <c r="I293" s="3"/>
    </row>
    <row r="294" spans="1:11" s="1" customFormat="1" ht="12" x14ac:dyDescent="0.2"/>
    <row r="295" spans="1:11" s="1" customFormat="1" ht="12" x14ac:dyDescent="0.2"/>
    <row r="296" spans="1:11" s="1" customFormat="1" ht="12" x14ac:dyDescent="0.2"/>
    <row r="297" spans="1:11" s="1" customFormat="1" ht="12" x14ac:dyDescent="0.2"/>
    <row r="298" spans="1:11" s="1" customFormat="1" ht="12" x14ac:dyDescent="0.2"/>
    <row r="299" spans="1:11" s="1" customFormat="1" ht="12" x14ac:dyDescent="0.2"/>
    <row r="300" spans="1:11" s="1" customFormat="1" ht="12" x14ac:dyDescent="0.2"/>
    <row r="301" spans="1:11" s="1" customFormat="1" ht="12" x14ac:dyDescent="0.2"/>
    <row r="302" spans="1:11" s="1" customFormat="1" ht="12" x14ac:dyDescent="0.2"/>
    <row r="303" spans="1:11" s="1" customFormat="1" ht="12" x14ac:dyDescent="0.2"/>
    <row r="304" spans="1:11" s="1" customFormat="1" ht="12" x14ac:dyDescent="0.2"/>
    <row r="305" spans="1:9" s="1" customFormat="1" ht="12" x14ac:dyDescent="0.2"/>
    <row r="306" spans="1:9" s="1" customFormat="1" ht="12" x14ac:dyDescent="0.2"/>
    <row r="307" spans="1:9" s="1" customFormat="1" ht="12" x14ac:dyDescent="0.2"/>
    <row r="308" spans="1:9" s="1" customFormat="1" ht="12" x14ac:dyDescent="0.2"/>
    <row r="309" spans="1:9" s="1" customFormat="1" ht="12" x14ac:dyDescent="0.2">
      <c r="A309" s="2"/>
      <c r="G309" s="2"/>
    </row>
    <row r="310" spans="1:9" s="1" customFormat="1" ht="12" x14ac:dyDescent="0.2"/>
    <row r="311" spans="1:9" s="1" customFormat="1" ht="12" x14ac:dyDescent="0.2"/>
    <row r="312" spans="1:9" s="1" customFormat="1" ht="12" x14ac:dyDescent="0.2"/>
    <row r="313" spans="1:9" s="1" customFormat="1" ht="12" x14ac:dyDescent="0.2"/>
    <row r="314" spans="1:9" s="1" customFormat="1" ht="12" x14ac:dyDescent="0.2"/>
    <row r="315" spans="1:9" s="1" customFormat="1" ht="12" x14ac:dyDescent="0.2"/>
    <row r="316" spans="1:9" s="1" customFormat="1" ht="12" x14ac:dyDescent="0.2">
      <c r="C316" s="3"/>
      <c r="I316" s="3"/>
    </row>
    <row r="317" spans="1:9" s="1" customFormat="1" ht="12" x14ac:dyDescent="0.2"/>
    <row r="318" spans="1:9" s="1" customFormat="1" ht="12" x14ac:dyDescent="0.2"/>
    <row r="319" spans="1:9" s="1" customFormat="1" ht="12" x14ac:dyDescent="0.2"/>
    <row r="320" spans="1:9" s="1" customFormat="1" ht="12" x14ac:dyDescent="0.2"/>
    <row r="321" spans="1:7" s="1" customFormat="1" ht="12" x14ac:dyDescent="0.2"/>
    <row r="322" spans="1:7" s="1" customFormat="1" ht="12" x14ac:dyDescent="0.2"/>
    <row r="323" spans="1:7" s="1" customFormat="1" ht="12" x14ac:dyDescent="0.2"/>
    <row r="324" spans="1:7" s="1" customFormat="1" ht="12" x14ac:dyDescent="0.2"/>
    <row r="325" spans="1:7" s="1" customFormat="1" ht="12" x14ac:dyDescent="0.2"/>
    <row r="326" spans="1:7" s="1" customFormat="1" ht="12" x14ac:dyDescent="0.2"/>
    <row r="327" spans="1:7" s="1" customFormat="1" ht="12" x14ac:dyDescent="0.2"/>
    <row r="328" spans="1:7" s="1" customFormat="1" ht="12" x14ac:dyDescent="0.2"/>
    <row r="329" spans="1:7" s="1" customFormat="1" ht="12" x14ac:dyDescent="0.2"/>
    <row r="330" spans="1:7" s="1" customFormat="1" ht="12" x14ac:dyDescent="0.2"/>
    <row r="331" spans="1:7" s="1" customFormat="1" ht="12" x14ac:dyDescent="0.2"/>
    <row r="332" spans="1:7" s="1" customFormat="1" ht="12" x14ac:dyDescent="0.2">
      <c r="A332" s="2"/>
      <c r="G332" s="2"/>
    </row>
    <row r="333" spans="1:7" s="1" customFormat="1" ht="12" x14ac:dyDescent="0.2"/>
    <row r="334" spans="1:7" s="1" customFormat="1" ht="12" x14ac:dyDescent="0.2"/>
    <row r="335" spans="1:7" s="1" customFormat="1" ht="12" x14ac:dyDescent="0.2"/>
    <row r="336" spans="1:7" s="1" customFormat="1" ht="12" x14ac:dyDescent="0.2"/>
    <row r="337" spans="3:9" s="1" customFormat="1" ht="12" x14ac:dyDescent="0.2"/>
    <row r="338" spans="3:9" s="1" customFormat="1" ht="12" x14ac:dyDescent="0.2"/>
    <row r="339" spans="3:9" s="1" customFormat="1" ht="12" x14ac:dyDescent="0.2">
      <c r="C339" s="3"/>
      <c r="I339" s="3"/>
    </row>
    <row r="340" spans="3:9" s="1" customFormat="1" ht="12" x14ac:dyDescent="0.2"/>
    <row r="341" spans="3:9" s="1" customFormat="1" ht="12" x14ac:dyDescent="0.2"/>
    <row r="342" spans="3:9" s="1" customFormat="1" ht="12" x14ac:dyDescent="0.2"/>
    <row r="343" spans="3:9" s="1" customFormat="1" ht="12" x14ac:dyDescent="0.2"/>
    <row r="344" spans="3:9" s="1" customFormat="1" ht="12" x14ac:dyDescent="0.2"/>
    <row r="345" spans="3:9" s="1" customFormat="1" ht="12" x14ac:dyDescent="0.2"/>
    <row r="346" spans="3:9" s="1" customFormat="1" ht="12" x14ac:dyDescent="0.2"/>
    <row r="347" spans="3:9" s="1" customFormat="1" ht="12" x14ac:dyDescent="0.2"/>
    <row r="348" spans="3:9" s="1" customFormat="1" ht="12" x14ac:dyDescent="0.2"/>
    <row r="349" spans="3:9" s="1" customFormat="1" ht="12" x14ac:dyDescent="0.2"/>
    <row r="350" spans="3:9" s="1" customFormat="1" ht="12" x14ac:dyDescent="0.2"/>
    <row r="351" spans="3:9" s="1" customFormat="1" ht="12" x14ac:dyDescent="0.2"/>
    <row r="352" spans="3:9" s="1" customFormat="1" ht="12" x14ac:dyDescent="0.2"/>
    <row r="353" spans="1:9" s="1" customFormat="1" ht="12" x14ac:dyDescent="0.2"/>
    <row r="354" spans="1:9" s="1" customFormat="1" ht="12" x14ac:dyDescent="0.2"/>
    <row r="355" spans="1:9" s="1" customFormat="1" ht="12" x14ac:dyDescent="0.2">
      <c r="A355" s="2"/>
      <c r="G355" s="2"/>
    </row>
    <row r="356" spans="1:9" s="1" customFormat="1" ht="12" x14ac:dyDescent="0.2"/>
    <row r="357" spans="1:9" s="1" customFormat="1" ht="12" x14ac:dyDescent="0.2"/>
    <row r="358" spans="1:9" s="1" customFormat="1" ht="12" x14ac:dyDescent="0.2"/>
    <row r="359" spans="1:9" s="1" customFormat="1" ht="12" x14ac:dyDescent="0.2"/>
    <row r="360" spans="1:9" s="1" customFormat="1" ht="12" x14ac:dyDescent="0.2"/>
    <row r="361" spans="1:9" s="1" customFormat="1" ht="12" x14ac:dyDescent="0.2"/>
    <row r="362" spans="1:9" s="1" customFormat="1" ht="12" x14ac:dyDescent="0.2">
      <c r="C362" s="3"/>
      <c r="I362" s="3"/>
    </row>
    <row r="363" spans="1:9" s="1" customFormat="1" ht="12" x14ac:dyDescent="0.2"/>
    <row r="364" spans="1:9" s="1" customFormat="1" ht="12" x14ac:dyDescent="0.2"/>
    <row r="365" spans="1:9" s="1" customFormat="1" ht="12" x14ac:dyDescent="0.2"/>
    <row r="366" spans="1:9" s="1" customFormat="1" ht="12" x14ac:dyDescent="0.2"/>
    <row r="367" spans="1:9" s="1" customFormat="1" ht="12" x14ac:dyDescent="0.2"/>
    <row r="368" spans="1:9" s="1" customFormat="1" ht="12" x14ac:dyDescent="0.2"/>
    <row r="369" spans="1:7" s="1" customFormat="1" ht="12" x14ac:dyDescent="0.2"/>
    <row r="370" spans="1:7" s="1" customFormat="1" ht="12" x14ac:dyDescent="0.2"/>
    <row r="371" spans="1:7" s="1" customFormat="1" ht="12" x14ac:dyDescent="0.2"/>
    <row r="372" spans="1:7" s="1" customFormat="1" ht="12" x14ac:dyDescent="0.2"/>
    <row r="373" spans="1:7" s="1" customFormat="1" ht="12" x14ac:dyDescent="0.2"/>
    <row r="374" spans="1:7" s="1" customFormat="1" ht="12" x14ac:dyDescent="0.2"/>
    <row r="375" spans="1:7" s="1" customFormat="1" ht="12" x14ac:dyDescent="0.2"/>
    <row r="376" spans="1:7" s="1" customFormat="1" ht="12" x14ac:dyDescent="0.2"/>
    <row r="377" spans="1:7" s="1" customFormat="1" ht="12" x14ac:dyDescent="0.2"/>
    <row r="378" spans="1:7" s="1" customFormat="1" ht="12" x14ac:dyDescent="0.2">
      <c r="A378" s="2"/>
      <c r="G378" s="2"/>
    </row>
    <row r="379" spans="1:7" s="1" customFormat="1" ht="12" x14ac:dyDescent="0.2"/>
    <row r="380" spans="1:7" s="1" customFormat="1" ht="12" x14ac:dyDescent="0.2"/>
    <row r="381" spans="1:7" s="1" customFormat="1" ht="12" x14ac:dyDescent="0.2"/>
    <row r="382" spans="1:7" s="1" customFormat="1" ht="12" x14ac:dyDescent="0.2"/>
    <row r="383" spans="1:7" s="1" customFormat="1" ht="12" x14ac:dyDescent="0.2"/>
    <row r="384" spans="1:7" s="1" customFormat="1" ht="12" x14ac:dyDescent="0.2"/>
    <row r="385" spans="3:9" s="1" customFormat="1" ht="12" x14ac:dyDescent="0.2">
      <c r="C385" s="3"/>
      <c r="I385" s="3"/>
    </row>
    <row r="386" spans="3:9" s="1" customFormat="1" ht="12" x14ac:dyDescent="0.2"/>
    <row r="387" spans="3:9" s="1" customFormat="1" ht="12" x14ac:dyDescent="0.2"/>
    <row r="388" spans="3:9" s="1" customFormat="1" ht="12" x14ac:dyDescent="0.2"/>
    <row r="389" spans="3:9" s="1" customFormat="1" ht="12" x14ac:dyDescent="0.2"/>
    <row r="390" spans="3:9" s="1" customFormat="1" ht="12" x14ac:dyDescent="0.2"/>
    <row r="391" spans="3:9" s="1" customFormat="1" ht="12" x14ac:dyDescent="0.2"/>
    <row r="392" spans="3:9" s="1" customFormat="1" ht="12" x14ac:dyDescent="0.2"/>
    <row r="393" spans="3:9" s="1" customFormat="1" ht="12" x14ac:dyDescent="0.2"/>
    <row r="394" spans="3:9" s="1" customFormat="1" ht="12" x14ac:dyDescent="0.2"/>
    <row r="395" spans="3:9" s="1" customFormat="1" ht="12" x14ac:dyDescent="0.2"/>
    <row r="396" spans="3:9" s="1" customFormat="1" ht="12" x14ac:dyDescent="0.2"/>
    <row r="397" spans="3:9" s="1" customFormat="1" ht="12" x14ac:dyDescent="0.2"/>
    <row r="398" spans="3:9" s="1" customFormat="1" ht="12" x14ac:dyDescent="0.2"/>
    <row r="399" spans="3:9" s="1" customFormat="1" ht="12" x14ac:dyDescent="0.2"/>
    <row r="400" spans="3:9" s="1" customFormat="1" ht="12" x14ac:dyDescent="0.2"/>
    <row r="401" spans="1:9" s="1" customFormat="1" ht="12" x14ac:dyDescent="0.2">
      <c r="A401" s="2"/>
      <c r="G401" s="2"/>
    </row>
    <row r="402" spans="1:9" s="1" customFormat="1" ht="12" x14ac:dyDescent="0.2"/>
    <row r="403" spans="1:9" s="1" customFormat="1" ht="12" x14ac:dyDescent="0.2"/>
    <row r="404" spans="1:9" s="1" customFormat="1" ht="12" x14ac:dyDescent="0.2"/>
    <row r="405" spans="1:9" s="1" customFormat="1" ht="12" x14ac:dyDescent="0.2"/>
    <row r="406" spans="1:9" s="1" customFormat="1" ht="12" x14ac:dyDescent="0.2"/>
    <row r="407" spans="1:9" s="1" customFormat="1" ht="12" x14ac:dyDescent="0.2"/>
    <row r="408" spans="1:9" s="1" customFormat="1" ht="12" x14ac:dyDescent="0.2">
      <c r="C408" s="3"/>
      <c r="I408" s="3"/>
    </row>
    <row r="409" spans="1:9" s="1" customFormat="1" ht="12" x14ac:dyDescent="0.2"/>
    <row r="410" spans="1:9" s="1" customFormat="1" ht="12" x14ac:dyDescent="0.2"/>
    <row r="411" spans="1:9" s="1" customFormat="1" ht="12" x14ac:dyDescent="0.2"/>
    <row r="412" spans="1:9" s="1" customFormat="1" ht="12" x14ac:dyDescent="0.2"/>
    <row r="413" spans="1:9" s="1" customFormat="1" ht="12" x14ac:dyDescent="0.2"/>
    <row r="414" spans="1:9" s="1" customFormat="1" ht="12" x14ac:dyDescent="0.2"/>
    <row r="415" spans="1:9" s="1" customFormat="1" ht="12" x14ac:dyDescent="0.2"/>
    <row r="416" spans="1:9" s="1" customFormat="1" ht="12" x14ac:dyDescent="0.2"/>
    <row r="417" spans="1:9" s="1" customFormat="1" ht="12" x14ac:dyDescent="0.2"/>
    <row r="418" spans="1:9" s="1" customFormat="1" ht="12" x14ac:dyDescent="0.2"/>
    <row r="419" spans="1:9" s="1" customFormat="1" ht="12" x14ac:dyDescent="0.2"/>
    <row r="420" spans="1:9" s="1" customFormat="1" ht="12" x14ac:dyDescent="0.2"/>
    <row r="421" spans="1:9" s="1" customFormat="1" ht="12" x14ac:dyDescent="0.2"/>
    <row r="422" spans="1:9" s="1" customFormat="1" ht="12" x14ac:dyDescent="0.2"/>
    <row r="423" spans="1:9" s="1" customFormat="1" ht="12" x14ac:dyDescent="0.2"/>
    <row r="424" spans="1:9" s="1" customFormat="1" ht="12" x14ac:dyDescent="0.2">
      <c r="A424" s="2"/>
      <c r="G424" s="2"/>
    </row>
    <row r="425" spans="1:9" s="1" customFormat="1" ht="12" x14ac:dyDescent="0.2"/>
    <row r="426" spans="1:9" s="1" customFormat="1" ht="12" x14ac:dyDescent="0.2"/>
    <row r="427" spans="1:9" s="1" customFormat="1" ht="12" x14ac:dyDescent="0.2"/>
    <row r="428" spans="1:9" s="1" customFormat="1" ht="12" x14ac:dyDescent="0.2"/>
    <row r="429" spans="1:9" s="1" customFormat="1" ht="12" x14ac:dyDescent="0.2"/>
    <row r="430" spans="1:9" s="1" customFormat="1" ht="12" x14ac:dyDescent="0.2"/>
    <row r="431" spans="1:9" s="1" customFormat="1" ht="12" x14ac:dyDescent="0.2">
      <c r="C431" s="3"/>
      <c r="I431" s="3"/>
    </row>
    <row r="432" spans="1:9" s="1" customFormat="1" ht="12" x14ac:dyDescent="0.2"/>
    <row r="433" spans="1:13" s="1" customFormat="1" ht="12" x14ac:dyDescent="0.2"/>
    <row r="434" spans="1:13" s="1" customFormat="1" ht="12" x14ac:dyDescent="0.2"/>
    <row r="435" spans="1:13" s="1" customFormat="1" ht="12" x14ac:dyDescent="0.2"/>
    <row r="436" spans="1:13" s="1" customFormat="1" ht="12" x14ac:dyDescent="0.2"/>
    <row r="437" spans="1:13" s="1" customFormat="1" ht="12" x14ac:dyDescent="0.2"/>
    <row r="438" spans="1:13" s="1" customFormat="1" ht="12" x14ac:dyDescent="0.2"/>
    <row r="439" spans="1:13" s="1" customFormat="1" ht="12" x14ac:dyDescent="0.2"/>
    <row r="440" spans="1:13" s="1" customFormat="1" ht="12" x14ac:dyDescent="0.2">
      <c r="M440" s="1" t="s">
        <v>9</v>
      </c>
    </row>
    <row r="441" spans="1:13" s="1" customFormat="1" ht="12" x14ac:dyDescent="0.2"/>
    <row r="442" spans="1:13" s="1" customFormat="1" ht="12" x14ac:dyDescent="0.2"/>
    <row r="443" spans="1:13" s="1" customFormat="1" ht="12" x14ac:dyDescent="0.2"/>
    <row r="444" spans="1:13" s="1" customFormat="1" ht="12" x14ac:dyDescent="0.2"/>
    <row r="445" spans="1:13" s="1" customFormat="1" ht="12" x14ac:dyDescent="0.2"/>
    <row r="446" spans="1:13" s="1" customFormat="1" ht="12" x14ac:dyDescent="0.2"/>
    <row r="447" spans="1:13" s="1" customFormat="1" ht="12" x14ac:dyDescent="0.2">
      <c r="A447" s="2"/>
      <c r="G447" s="2"/>
    </row>
    <row r="448" spans="1:13" s="1" customFormat="1" ht="12" x14ac:dyDescent="0.2"/>
    <row r="449" spans="3:9" s="1" customFormat="1" ht="12" x14ac:dyDescent="0.2"/>
    <row r="450" spans="3:9" s="1" customFormat="1" ht="12" x14ac:dyDescent="0.2"/>
    <row r="451" spans="3:9" s="1" customFormat="1" ht="12" x14ac:dyDescent="0.2"/>
    <row r="452" spans="3:9" s="1" customFormat="1" ht="12" x14ac:dyDescent="0.2"/>
    <row r="453" spans="3:9" s="1" customFormat="1" ht="12" x14ac:dyDescent="0.2"/>
    <row r="454" spans="3:9" s="1" customFormat="1" ht="12" x14ac:dyDescent="0.2">
      <c r="C454" s="3"/>
      <c r="I454" s="3"/>
    </row>
    <row r="455" spans="3:9" s="1" customFormat="1" ht="12" x14ac:dyDescent="0.2"/>
    <row r="456" spans="3:9" s="1" customFormat="1" ht="12" x14ac:dyDescent="0.2"/>
    <row r="457" spans="3:9" s="1" customFormat="1" ht="12" x14ac:dyDescent="0.2"/>
    <row r="458" spans="3:9" s="1" customFormat="1" ht="12" x14ac:dyDescent="0.2"/>
    <row r="459" spans="3:9" s="1" customFormat="1" ht="12" x14ac:dyDescent="0.2"/>
    <row r="460" spans="3:9" s="1" customFormat="1" ht="12" x14ac:dyDescent="0.2"/>
    <row r="461" spans="3:9" s="1" customFormat="1" ht="12" x14ac:dyDescent="0.2"/>
    <row r="462" spans="3:9" s="1" customFormat="1" ht="12" x14ac:dyDescent="0.2"/>
    <row r="463" spans="3:9" s="1" customFormat="1" ht="12" x14ac:dyDescent="0.2"/>
    <row r="464" spans="3:9" s="1" customFormat="1" ht="12" x14ac:dyDescent="0.2"/>
    <row r="465" spans="1:9" s="1" customFormat="1" ht="12" x14ac:dyDescent="0.2"/>
    <row r="466" spans="1:9" s="1" customFormat="1" ht="12" x14ac:dyDescent="0.2"/>
    <row r="467" spans="1:9" s="1" customFormat="1" ht="12" x14ac:dyDescent="0.2"/>
    <row r="468" spans="1:9" s="1" customFormat="1" ht="12" x14ac:dyDescent="0.2"/>
    <row r="469" spans="1:9" s="1" customFormat="1" ht="12" x14ac:dyDescent="0.2"/>
    <row r="470" spans="1:9" s="1" customFormat="1" ht="12" x14ac:dyDescent="0.2">
      <c r="A470" s="2"/>
      <c r="G470" s="2"/>
    </row>
    <row r="471" spans="1:9" s="1" customFormat="1" ht="12" x14ac:dyDescent="0.2"/>
    <row r="472" spans="1:9" s="1" customFormat="1" ht="12" x14ac:dyDescent="0.2"/>
    <row r="473" spans="1:9" s="1" customFormat="1" ht="12" x14ac:dyDescent="0.2"/>
    <row r="474" spans="1:9" s="1" customFormat="1" ht="12" x14ac:dyDescent="0.2"/>
    <row r="475" spans="1:9" s="1" customFormat="1" ht="12" x14ac:dyDescent="0.2"/>
    <row r="476" spans="1:9" s="1" customFormat="1" ht="12" x14ac:dyDescent="0.2"/>
    <row r="477" spans="1:9" s="1" customFormat="1" ht="12" x14ac:dyDescent="0.2">
      <c r="C477" s="3"/>
      <c r="I477" s="3"/>
    </row>
    <row r="478" spans="1:9" s="1" customFormat="1" ht="12" x14ac:dyDescent="0.2">
      <c r="I478" s="3"/>
    </row>
    <row r="479" spans="1:9" s="1" customFormat="1" ht="12" x14ac:dyDescent="0.2"/>
    <row r="480" spans="1:9" s="1" customFormat="1" ht="12" x14ac:dyDescent="0.2"/>
    <row r="481" spans="1:7" s="1" customFormat="1" ht="12" x14ac:dyDescent="0.2"/>
    <row r="482" spans="1:7" s="1" customFormat="1" ht="12" x14ac:dyDescent="0.2"/>
    <row r="483" spans="1:7" s="1" customFormat="1" ht="12" x14ac:dyDescent="0.2"/>
    <row r="484" spans="1:7" s="1" customFormat="1" ht="12" x14ac:dyDescent="0.2"/>
    <row r="485" spans="1:7" s="1" customFormat="1" ht="12" x14ac:dyDescent="0.2"/>
    <row r="486" spans="1:7" s="1" customFormat="1" ht="12" x14ac:dyDescent="0.2"/>
    <row r="487" spans="1:7" s="1" customFormat="1" ht="12" x14ac:dyDescent="0.2"/>
    <row r="488" spans="1:7" s="1" customFormat="1" ht="12" x14ac:dyDescent="0.2"/>
    <row r="489" spans="1:7" s="1" customFormat="1" ht="12" x14ac:dyDescent="0.2"/>
    <row r="490" spans="1:7" s="1" customFormat="1" ht="12" x14ac:dyDescent="0.2"/>
    <row r="491" spans="1:7" s="1" customFormat="1" ht="12" x14ac:dyDescent="0.2"/>
    <row r="492" spans="1:7" s="1" customFormat="1" ht="12" x14ac:dyDescent="0.2"/>
    <row r="493" spans="1:7" s="1" customFormat="1" ht="12" x14ac:dyDescent="0.2">
      <c r="A493" s="2"/>
      <c r="G493" s="2"/>
    </row>
    <row r="494" spans="1:7" s="1" customFormat="1" ht="12" x14ac:dyDescent="0.2"/>
    <row r="495" spans="1:7" s="1" customFormat="1" ht="12" x14ac:dyDescent="0.2"/>
    <row r="496" spans="1:7" s="1" customFormat="1" ht="12" x14ac:dyDescent="0.2"/>
    <row r="497" spans="3:9" s="1" customFormat="1" ht="12" x14ac:dyDescent="0.2"/>
    <row r="498" spans="3:9" s="1" customFormat="1" ht="12" x14ac:dyDescent="0.2"/>
    <row r="499" spans="3:9" s="1" customFormat="1" ht="12" x14ac:dyDescent="0.2"/>
    <row r="500" spans="3:9" s="1" customFormat="1" ht="12" x14ac:dyDescent="0.2">
      <c r="C500" s="3"/>
      <c r="I500" s="3"/>
    </row>
    <row r="501" spans="3:9" s="1" customFormat="1" ht="12" x14ac:dyDescent="0.2"/>
    <row r="502" spans="3:9" s="1" customFormat="1" ht="12" x14ac:dyDescent="0.2"/>
    <row r="503" spans="3:9" s="1" customFormat="1" ht="12" x14ac:dyDescent="0.2"/>
    <row r="504" spans="3:9" s="1" customFormat="1" ht="12" x14ac:dyDescent="0.2"/>
    <row r="505" spans="3:9" s="1" customFormat="1" ht="12" x14ac:dyDescent="0.2"/>
    <row r="506" spans="3:9" s="1" customFormat="1" ht="12" x14ac:dyDescent="0.2"/>
    <row r="507" spans="3:9" s="1" customFormat="1" ht="12" x14ac:dyDescent="0.2"/>
    <row r="508" spans="3:9" s="1" customFormat="1" ht="12" x14ac:dyDescent="0.2"/>
    <row r="509" spans="3:9" s="1" customFormat="1" ht="12" x14ac:dyDescent="0.2"/>
    <row r="510" spans="3:9" s="1" customFormat="1" ht="12" x14ac:dyDescent="0.2"/>
    <row r="511" spans="3:9" s="1" customFormat="1" ht="12" x14ac:dyDescent="0.2"/>
    <row r="512" spans="3:9" s="1" customFormat="1" ht="12" x14ac:dyDescent="0.2"/>
    <row r="513" spans="1:9" s="1" customFormat="1" ht="12" x14ac:dyDescent="0.2"/>
    <row r="514" spans="1:9" s="1" customFormat="1" ht="12" x14ac:dyDescent="0.2"/>
    <row r="515" spans="1:9" s="1" customFormat="1" ht="12" x14ac:dyDescent="0.2"/>
    <row r="516" spans="1:9" s="1" customFormat="1" ht="12" x14ac:dyDescent="0.2">
      <c r="A516" s="2"/>
      <c r="G516" s="2"/>
    </row>
    <row r="517" spans="1:9" s="1" customFormat="1" ht="12" x14ac:dyDescent="0.2"/>
    <row r="518" spans="1:9" s="1" customFormat="1" ht="12" x14ac:dyDescent="0.2"/>
    <row r="519" spans="1:9" s="1" customFormat="1" ht="12" x14ac:dyDescent="0.2"/>
    <row r="520" spans="1:9" s="1" customFormat="1" ht="12" x14ac:dyDescent="0.2"/>
    <row r="521" spans="1:9" s="1" customFormat="1" ht="12" x14ac:dyDescent="0.2"/>
    <row r="522" spans="1:9" s="1" customFormat="1" ht="12" x14ac:dyDescent="0.2"/>
    <row r="523" spans="1:9" s="1" customFormat="1" ht="12" x14ac:dyDescent="0.2">
      <c r="C523" s="3"/>
      <c r="I523" s="3"/>
    </row>
    <row r="524" spans="1:9" s="1" customFormat="1" ht="12" x14ac:dyDescent="0.2"/>
    <row r="525" spans="1:9" s="1" customFormat="1" ht="12" x14ac:dyDescent="0.2"/>
    <row r="526" spans="1:9" s="1" customFormat="1" ht="12" x14ac:dyDescent="0.2"/>
    <row r="527" spans="1:9" s="1" customFormat="1" ht="12" x14ac:dyDescent="0.2"/>
    <row r="528" spans="1:9" s="1" customFormat="1" ht="12" x14ac:dyDescent="0.2"/>
    <row r="529" spans="1:7" s="1" customFormat="1" ht="12" x14ac:dyDescent="0.2"/>
    <row r="530" spans="1:7" s="1" customFormat="1" ht="12" x14ac:dyDescent="0.2"/>
    <row r="531" spans="1:7" s="1" customFormat="1" ht="12" x14ac:dyDescent="0.2"/>
    <row r="532" spans="1:7" s="1" customFormat="1" ht="12" x14ac:dyDescent="0.2"/>
    <row r="533" spans="1:7" s="1" customFormat="1" ht="12" x14ac:dyDescent="0.2"/>
    <row r="534" spans="1:7" s="1" customFormat="1" ht="12" x14ac:dyDescent="0.2"/>
    <row r="535" spans="1:7" s="1" customFormat="1" ht="12" x14ac:dyDescent="0.2"/>
    <row r="536" spans="1:7" s="1" customFormat="1" ht="12" x14ac:dyDescent="0.2"/>
    <row r="537" spans="1:7" s="1" customFormat="1" ht="12" x14ac:dyDescent="0.2"/>
    <row r="538" spans="1:7" s="1" customFormat="1" ht="12" x14ac:dyDescent="0.2"/>
    <row r="539" spans="1:7" s="1" customFormat="1" ht="12" x14ac:dyDescent="0.2">
      <c r="A539" s="2"/>
      <c r="G539" s="2"/>
    </row>
    <row r="540" spans="1:7" s="1" customFormat="1" ht="12" x14ac:dyDescent="0.2"/>
    <row r="541" spans="1:7" s="1" customFormat="1" ht="12" x14ac:dyDescent="0.2"/>
    <row r="542" spans="1:7" s="1" customFormat="1" ht="12" x14ac:dyDescent="0.2"/>
    <row r="543" spans="1:7" s="1" customFormat="1" ht="12" x14ac:dyDescent="0.2"/>
    <row r="544" spans="1:7" s="1" customFormat="1" ht="12" x14ac:dyDescent="0.2"/>
    <row r="545" spans="3:3" s="1" customFormat="1" ht="12" x14ac:dyDescent="0.2"/>
    <row r="546" spans="3:3" s="1" customFormat="1" ht="12" x14ac:dyDescent="0.2">
      <c r="C546" s="3"/>
    </row>
    <row r="547" spans="3:3" s="1" customFormat="1" ht="12" x14ac:dyDescent="0.2"/>
    <row r="548" spans="3:3" s="1" customFormat="1" ht="12" x14ac:dyDescent="0.2"/>
    <row r="549" spans="3:3" s="1" customFormat="1" ht="12" x14ac:dyDescent="0.2"/>
    <row r="550" spans="3:3" s="1" customFormat="1" ht="12" x14ac:dyDescent="0.2"/>
    <row r="551" spans="3:3" s="1" customFormat="1" ht="12" x14ac:dyDescent="0.2"/>
    <row r="552" spans="3:3" s="1" customFormat="1" ht="12" x14ac:dyDescent="0.2"/>
    <row r="553" spans="3:3" s="1" customFormat="1" ht="12" x14ac:dyDescent="0.2"/>
    <row r="554" spans="3:3" s="1" customFormat="1" ht="12" x14ac:dyDescent="0.2"/>
    <row r="555" spans="3:3" s="1" customFormat="1" ht="12" x14ac:dyDescent="0.2"/>
    <row r="556" spans="3:3" s="1" customFormat="1" ht="12" x14ac:dyDescent="0.2"/>
    <row r="557" spans="3:3" s="1" customFormat="1" ht="12" x14ac:dyDescent="0.2"/>
    <row r="558" spans="3:3" s="1" customFormat="1" ht="12" x14ac:dyDescent="0.2"/>
    <row r="559" spans="3:3" s="1" customFormat="1" ht="12" x14ac:dyDescent="0.2"/>
    <row r="560" spans="3:3" s="1" customFormat="1" ht="12" x14ac:dyDescent="0.2"/>
    <row r="561" spans="1:9" s="1" customFormat="1" ht="12" x14ac:dyDescent="0.2"/>
    <row r="562" spans="1:9" s="1" customFormat="1" ht="12" x14ac:dyDescent="0.2">
      <c r="A562" s="2"/>
      <c r="G562" s="2"/>
    </row>
    <row r="563" spans="1:9" s="1" customFormat="1" ht="12" x14ac:dyDescent="0.2"/>
    <row r="564" spans="1:9" s="1" customFormat="1" ht="12" x14ac:dyDescent="0.2"/>
    <row r="565" spans="1:9" s="1" customFormat="1" ht="12" x14ac:dyDescent="0.2"/>
    <row r="566" spans="1:9" s="1" customFormat="1" ht="12" x14ac:dyDescent="0.2"/>
    <row r="567" spans="1:9" s="1" customFormat="1" ht="12" x14ac:dyDescent="0.2"/>
    <row r="568" spans="1:9" s="1" customFormat="1" ht="12" x14ac:dyDescent="0.2"/>
    <row r="569" spans="1:9" s="1" customFormat="1" ht="12" x14ac:dyDescent="0.2">
      <c r="C569" s="3"/>
      <c r="I569" s="3"/>
    </row>
    <row r="570" spans="1:9" s="1" customFormat="1" ht="12" x14ac:dyDescent="0.2"/>
    <row r="571" spans="1:9" s="1" customFormat="1" ht="12" x14ac:dyDescent="0.2"/>
    <row r="572" spans="1:9" s="1" customFormat="1" ht="12" x14ac:dyDescent="0.2"/>
    <row r="573" spans="1:9" s="1" customFormat="1" ht="12" x14ac:dyDescent="0.2"/>
    <row r="574" spans="1:9" s="1" customFormat="1" ht="12" x14ac:dyDescent="0.2"/>
    <row r="575" spans="1:9" s="1" customFormat="1" ht="12" x14ac:dyDescent="0.2"/>
    <row r="576" spans="1:9" s="1" customFormat="1" ht="12" x14ac:dyDescent="0.2"/>
    <row r="577" spans="1:7" s="1" customFormat="1" ht="12" x14ac:dyDescent="0.2"/>
    <row r="578" spans="1:7" s="1" customFormat="1" ht="12" x14ac:dyDescent="0.2"/>
    <row r="579" spans="1:7" s="1" customFormat="1" ht="12" x14ac:dyDescent="0.2"/>
    <row r="580" spans="1:7" s="1" customFormat="1" ht="12" x14ac:dyDescent="0.2"/>
    <row r="581" spans="1:7" s="1" customFormat="1" ht="12" x14ac:dyDescent="0.2"/>
    <row r="582" spans="1:7" s="1" customFormat="1" ht="12" x14ac:dyDescent="0.2"/>
    <row r="583" spans="1:7" s="1" customFormat="1" ht="12" x14ac:dyDescent="0.2"/>
    <row r="584" spans="1:7" s="1" customFormat="1" ht="12" x14ac:dyDescent="0.2"/>
    <row r="585" spans="1:7" s="1" customFormat="1" ht="12" x14ac:dyDescent="0.2">
      <c r="A585" s="2"/>
      <c r="G585" s="2"/>
    </row>
    <row r="586" spans="1:7" s="1" customFormat="1" ht="12" x14ac:dyDescent="0.2"/>
    <row r="587" spans="1:7" s="1" customFormat="1" ht="12" x14ac:dyDescent="0.2"/>
    <row r="588" spans="1:7" s="1" customFormat="1" ht="12" x14ac:dyDescent="0.2"/>
    <row r="589" spans="1:7" s="1" customFormat="1" ht="12" x14ac:dyDescent="0.2"/>
    <row r="590" spans="1:7" s="1" customFormat="1" ht="12" x14ac:dyDescent="0.2"/>
    <row r="591" spans="1:7" s="1" customFormat="1" ht="12" x14ac:dyDescent="0.2"/>
    <row r="592" spans="1:7" s="1" customFormat="1" ht="12" x14ac:dyDescent="0.2">
      <c r="C592" s="3"/>
    </row>
    <row r="593" spans="1:7" s="1" customFormat="1" ht="12" x14ac:dyDescent="0.2"/>
    <row r="594" spans="1:7" s="1" customFormat="1" ht="12" x14ac:dyDescent="0.2"/>
    <row r="595" spans="1:7" s="1" customFormat="1" ht="12" x14ac:dyDescent="0.2"/>
    <row r="596" spans="1:7" s="1" customFormat="1" ht="12" x14ac:dyDescent="0.2"/>
    <row r="597" spans="1:7" s="1" customFormat="1" ht="12" x14ac:dyDescent="0.2"/>
    <row r="598" spans="1:7" s="1" customFormat="1" ht="12" x14ac:dyDescent="0.2"/>
    <row r="599" spans="1:7" s="1" customFormat="1" ht="12" x14ac:dyDescent="0.2"/>
    <row r="600" spans="1:7" s="1" customFormat="1" ht="12" x14ac:dyDescent="0.2"/>
    <row r="601" spans="1:7" s="1" customFormat="1" ht="12" x14ac:dyDescent="0.2"/>
    <row r="602" spans="1:7" s="1" customFormat="1" ht="12" x14ac:dyDescent="0.2"/>
    <row r="603" spans="1:7" s="1" customFormat="1" ht="12" x14ac:dyDescent="0.2"/>
    <row r="604" spans="1:7" s="1" customFormat="1" ht="12" x14ac:dyDescent="0.2"/>
    <row r="605" spans="1:7" s="1" customFormat="1" ht="12" x14ac:dyDescent="0.2"/>
    <row r="606" spans="1:7" s="1" customFormat="1" ht="12" x14ac:dyDescent="0.2"/>
    <row r="607" spans="1:7" s="1" customFormat="1" ht="12" x14ac:dyDescent="0.2"/>
    <row r="608" spans="1:7" s="1" customFormat="1" ht="12" x14ac:dyDescent="0.2">
      <c r="A608" s="2"/>
      <c r="G608" s="2"/>
    </row>
    <row r="609" spans="3:9" s="1" customFormat="1" ht="12" x14ac:dyDescent="0.2"/>
    <row r="610" spans="3:9" s="1" customFormat="1" ht="12" x14ac:dyDescent="0.2"/>
    <row r="611" spans="3:9" s="1" customFormat="1" ht="12" x14ac:dyDescent="0.2"/>
    <row r="612" spans="3:9" s="1" customFormat="1" ht="12" x14ac:dyDescent="0.2"/>
    <row r="613" spans="3:9" s="1" customFormat="1" ht="12" x14ac:dyDescent="0.2"/>
    <row r="614" spans="3:9" s="1" customFormat="1" ht="12" x14ac:dyDescent="0.2">
      <c r="C614" s="3"/>
      <c r="I614" s="3"/>
    </row>
    <row r="615" spans="3:9" s="1" customFormat="1" ht="12" x14ac:dyDescent="0.2"/>
    <row r="616" spans="3:9" s="1" customFormat="1" ht="12" x14ac:dyDescent="0.2"/>
    <row r="617" spans="3:9" s="1" customFormat="1" ht="12" x14ac:dyDescent="0.2"/>
    <row r="618" spans="3:9" s="1" customFormat="1" ht="12" x14ac:dyDescent="0.2"/>
    <row r="619" spans="3:9" s="1" customFormat="1" ht="12" x14ac:dyDescent="0.2"/>
    <row r="620" spans="3:9" s="1" customFormat="1" ht="12" x14ac:dyDescent="0.2"/>
    <row r="621" spans="3:9" s="1" customFormat="1" ht="12" x14ac:dyDescent="0.2"/>
    <row r="622" spans="3:9" s="1" customFormat="1" ht="12" x14ac:dyDescent="0.2"/>
    <row r="623" spans="3:9" s="1" customFormat="1" ht="12" x14ac:dyDescent="0.2"/>
    <row r="624" spans="3:9" s="1" customFormat="1" ht="12" x14ac:dyDescent="0.2"/>
    <row r="625" spans="1:7" s="1" customFormat="1" ht="12" x14ac:dyDescent="0.2"/>
    <row r="626" spans="1:7" s="1" customFormat="1" ht="12" x14ac:dyDescent="0.2"/>
    <row r="627" spans="1:7" s="1" customFormat="1" ht="12" x14ac:dyDescent="0.2"/>
    <row r="628" spans="1:7" s="1" customFormat="1" ht="12" x14ac:dyDescent="0.2"/>
    <row r="629" spans="1:7" s="1" customFormat="1" ht="12" x14ac:dyDescent="0.2"/>
    <row r="630" spans="1:7" s="1" customFormat="1" ht="12" x14ac:dyDescent="0.2">
      <c r="A630" s="2"/>
      <c r="G630" s="2"/>
    </row>
    <row r="631" spans="1:7" s="1" customFormat="1" ht="12" x14ac:dyDescent="0.2"/>
    <row r="632" spans="1:7" s="1" customFormat="1" ht="12" x14ac:dyDescent="0.2"/>
    <row r="633" spans="1:7" s="1" customFormat="1" ht="12" x14ac:dyDescent="0.2"/>
    <row r="634" spans="1:7" s="1" customFormat="1" ht="12" x14ac:dyDescent="0.2"/>
    <row r="635" spans="1:7" s="1" customFormat="1" ht="12" x14ac:dyDescent="0.2"/>
    <row r="636" spans="1:7" s="1" customFormat="1" ht="12" x14ac:dyDescent="0.2"/>
    <row r="637" spans="1:7" s="1" customFormat="1" ht="12" x14ac:dyDescent="0.2"/>
    <row r="638" spans="1:7" s="1" customFormat="1" ht="12" x14ac:dyDescent="0.2"/>
    <row r="639" spans="1:7" s="1" customFormat="1" ht="12" x14ac:dyDescent="0.2"/>
    <row r="640" spans="1:7" s="1" customFormat="1" ht="12" x14ac:dyDescent="0.2"/>
    <row r="641" s="1" customFormat="1" ht="12" x14ac:dyDescent="0.2"/>
    <row r="642" s="1" customFormat="1" ht="12" x14ac:dyDescent="0.2"/>
    <row r="643" s="1" customFormat="1" ht="12" x14ac:dyDescent="0.2"/>
    <row r="644" s="1" customFormat="1" ht="12" x14ac:dyDescent="0.2"/>
    <row r="645" s="1" customFormat="1" ht="12" x14ac:dyDescent="0.2"/>
    <row r="646" s="1" customFormat="1" ht="12" x14ac:dyDescent="0.2"/>
    <row r="647" s="1" customFormat="1" ht="12" x14ac:dyDescent="0.2"/>
    <row r="648" s="1" customFormat="1" ht="12" x14ac:dyDescent="0.2"/>
    <row r="649" s="1" customFormat="1" ht="12" x14ac:dyDescent="0.2"/>
    <row r="650" s="1" customFormat="1" ht="12" x14ac:dyDescent="0.2"/>
    <row r="651" s="1" customFormat="1" ht="12" x14ac:dyDescent="0.2"/>
    <row r="652" s="1" customFormat="1" ht="12" x14ac:dyDescent="0.2"/>
    <row r="653" s="1" customFormat="1" ht="12" x14ac:dyDescent="0.2"/>
    <row r="654" s="1" customFormat="1" ht="12" x14ac:dyDescent="0.2"/>
    <row r="655" s="1" customFormat="1" ht="12" x14ac:dyDescent="0.2"/>
    <row r="656" s="1" customFormat="1" ht="12" x14ac:dyDescent="0.2"/>
    <row r="657" s="1" customFormat="1" ht="12" x14ac:dyDescent="0.2"/>
    <row r="658" s="1" customFormat="1" ht="12" x14ac:dyDescent="0.2"/>
    <row r="659" s="1" customFormat="1" ht="12" x14ac:dyDescent="0.2"/>
    <row r="660" s="1" customFormat="1" ht="12" x14ac:dyDescent="0.2"/>
    <row r="661" s="1" customFormat="1" ht="12" x14ac:dyDescent="0.2"/>
    <row r="662" s="1" customFormat="1" ht="12" x14ac:dyDescent="0.2"/>
    <row r="663" s="1" customFormat="1" ht="12" x14ac:dyDescent="0.2"/>
    <row r="664" s="1" customFormat="1" ht="12" x14ac:dyDescent="0.2"/>
    <row r="665" s="1" customFormat="1" ht="12" x14ac:dyDescent="0.2"/>
    <row r="666" s="1" customFormat="1" ht="12" x14ac:dyDescent="0.2"/>
    <row r="667" s="1" customFormat="1" ht="12" x14ac:dyDescent="0.2"/>
    <row r="668" s="1" customFormat="1" ht="12" x14ac:dyDescent="0.2"/>
    <row r="669" s="1" customFormat="1" ht="12" x14ac:dyDescent="0.2"/>
    <row r="670" s="1" customFormat="1" ht="12" x14ac:dyDescent="0.2"/>
    <row r="671" s="1" customFormat="1" ht="12" x14ac:dyDescent="0.2"/>
    <row r="672" s="1" customFormat="1" ht="12" x14ac:dyDescent="0.2"/>
    <row r="673" s="1" customFormat="1" ht="12" x14ac:dyDescent="0.2"/>
    <row r="674" s="1" customFormat="1" ht="12" x14ac:dyDescent="0.2"/>
    <row r="675" s="1" customFormat="1" ht="12" x14ac:dyDescent="0.2"/>
    <row r="676" s="1" customFormat="1" ht="12" x14ac:dyDescent="0.2"/>
    <row r="677" s="1" customFormat="1" ht="12" x14ac:dyDescent="0.2"/>
    <row r="678" s="1" customFormat="1" ht="12" x14ac:dyDescent="0.2"/>
    <row r="679" s="1" customFormat="1" ht="12" x14ac:dyDescent="0.2"/>
    <row r="680" s="1" customFormat="1" ht="12" x14ac:dyDescent="0.2"/>
    <row r="681" s="1" customFormat="1" ht="12" x14ac:dyDescent="0.2"/>
    <row r="682" s="1" customFormat="1" ht="12" x14ac:dyDescent="0.2"/>
    <row r="683" s="1" customFormat="1" ht="12" x14ac:dyDescent="0.2"/>
    <row r="684" s="1" customFormat="1" ht="12" x14ac:dyDescent="0.2"/>
    <row r="685" s="1" customFormat="1" ht="12" x14ac:dyDescent="0.2"/>
    <row r="686" s="1" customFormat="1" ht="12" x14ac:dyDescent="0.2"/>
    <row r="687" s="1" customFormat="1" ht="12" x14ac:dyDescent="0.2"/>
    <row r="688" s="1" customFormat="1" ht="12" x14ac:dyDescent="0.2"/>
    <row r="689" s="1" customFormat="1" ht="12" x14ac:dyDescent="0.2"/>
    <row r="690" s="1" customFormat="1" ht="12" x14ac:dyDescent="0.2"/>
    <row r="691" s="1" customFormat="1" ht="12" x14ac:dyDescent="0.2"/>
    <row r="692" s="1" customFormat="1" ht="12" x14ac:dyDescent="0.2"/>
    <row r="693" s="1" customFormat="1" ht="12" x14ac:dyDescent="0.2"/>
    <row r="694" s="1" customFormat="1" ht="12" x14ac:dyDescent="0.2"/>
    <row r="695" s="1" customFormat="1" ht="12" x14ac:dyDescent="0.2"/>
    <row r="696" s="1" customFormat="1" ht="12" x14ac:dyDescent="0.2"/>
    <row r="697" s="1" customFormat="1" ht="12" x14ac:dyDescent="0.2"/>
    <row r="698" s="1" customFormat="1" ht="12" x14ac:dyDescent="0.2"/>
    <row r="699" s="1" customFormat="1" ht="12" x14ac:dyDescent="0.2"/>
    <row r="700" s="1" customFormat="1" ht="12" x14ac:dyDescent="0.2"/>
    <row r="701" s="1" customFormat="1" ht="12" x14ac:dyDescent="0.2"/>
    <row r="702" s="1" customFormat="1" ht="12" x14ac:dyDescent="0.2"/>
    <row r="703" s="1" customFormat="1" ht="12" x14ac:dyDescent="0.2"/>
    <row r="704" s="1" customFormat="1" ht="12" x14ac:dyDescent="0.2"/>
    <row r="705" s="1" customFormat="1" ht="12" x14ac:dyDescent="0.2"/>
    <row r="706" s="1" customFormat="1" ht="12" x14ac:dyDescent="0.2"/>
    <row r="707" s="1" customFormat="1" ht="12" x14ac:dyDescent="0.2"/>
    <row r="708" s="1" customFormat="1" ht="12" x14ac:dyDescent="0.2"/>
    <row r="709" s="1" customFormat="1" ht="12" x14ac:dyDescent="0.2"/>
    <row r="710" s="1" customFormat="1" ht="12" x14ac:dyDescent="0.2"/>
    <row r="711" s="1" customFormat="1" ht="12" x14ac:dyDescent="0.2"/>
    <row r="712" s="1" customFormat="1" ht="12" x14ac:dyDescent="0.2"/>
    <row r="713" s="1" customFormat="1" ht="12" x14ac:dyDescent="0.2"/>
    <row r="714" s="1" customFormat="1" ht="12" x14ac:dyDescent="0.2"/>
    <row r="715" s="1" customFormat="1" ht="12" x14ac:dyDescent="0.2"/>
    <row r="716" s="1" customFormat="1" ht="12" x14ac:dyDescent="0.2"/>
    <row r="717" s="1" customFormat="1" ht="12" x14ac:dyDescent="0.2"/>
    <row r="718" s="1" customFormat="1" ht="12" x14ac:dyDescent="0.2"/>
    <row r="719" s="1" customFormat="1" ht="12" x14ac:dyDescent="0.2"/>
    <row r="720" s="1" customFormat="1" ht="12" x14ac:dyDescent="0.2"/>
    <row r="721" s="1" customFormat="1" ht="12" x14ac:dyDescent="0.2"/>
    <row r="722" s="1" customFormat="1" ht="12" x14ac:dyDescent="0.2"/>
    <row r="723" s="1" customFormat="1" ht="12" x14ac:dyDescent="0.2"/>
    <row r="724" s="1" customFormat="1" ht="12" x14ac:dyDescent="0.2"/>
    <row r="725" s="1" customFormat="1" ht="12" x14ac:dyDescent="0.2"/>
    <row r="726" s="1" customFormat="1" ht="12" x14ac:dyDescent="0.2"/>
    <row r="727" s="1" customFormat="1" ht="12" x14ac:dyDescent="0.2"/>
    <row r="728" s="1" customFormat="1" ht="12" x14ac:dyDescent="0.2"/>
    <row r="729" s="1" customFormat="1" ht="12" x14ac:dyDescent="0.2"/>
    <row r="730" s="1" customFormat="1" ht="12" x14ac:dyDescent="0.2"/>
    <row r="731" s="1" customFormat="1" ht="12" x14ac:dyDescent="0.2"/>
    <row r="732" s="1" customFormat="1" ht="12" x14ac:dyDescent="0.2"/>
    <row r="733" s="1" customFormat="1" ht="12" x14ac:dyDescent="0.2"/>
    <row r="734" s="1" customFormat="1" ht="12" x14ac:dyDescent="0.2"/>
    <row r="735" s="1" customFormat="1" ht="12" x14ac:dyDescent="0.2"/>
    <row r="736" s="1" customFormat="1" ht="12" x14ac:dyDescent="0.2"/>
    <row r="737" s="1" customFormat="1" ht="12" x14ac:dyDescent="0.2"/>
    <row r="738" s="1" customFormat="1" ht="12" x14ac:dyDescent="0.2"/>
    <row r="739" s="1" customFormat="1" ht="12" x14ac:dyDescent="0.2"/>
    <row r="740" s="1" customFormat="1" ht="12" x14ac:dyDescent="0.2"/>
    <row r="741" s="1" customFormat="1" ht="12" x14ac:dyDescent="0.2"/>
    <row r="742" s="1" customFormat="1" ht="12" x14ac:dyDescent="0.2"/>
    <row r="743" s="1" customFormat="1" ht="12" x14ac:dyDescent="0.2"/>
    <row r="744" s="1" customFormat="1" ht="12" x14ac:dyDescent="0.2"/>
    <row r="745" s="1" customFormat="1" ht="12" x14ac:dyDescent="0.2"/>
    <row r="746" s="1" customFormat="1" ht="12" x14ac:dyDescent="0.2"/>
    <row r="747" s="1" customFormat="1" ht="12" x14ac:dyDescent="0.2"/>
    <row r="748" s="1" customFormat="1" ht="12" x14ac:dyDescent="0.2"/>
    <row r="749" s="1" customFormat="1" ht="12" x14ac:dyDescent="0.2"/>
    <row r="750" s="1" customFormat="1" ht="12" x14ac:dyDescent="0.2"/>
    <row r="751" s="1" customFormat="1" ht="12" x14ac:dyDescent="0.2"/>
    <row r="752" s="1" customFormat="1" ht="12" x14ac:dyDescent="0.2"/>
    <row r="753" s="1" customFormat="1" ht="12" x14ac:dyDescent="0.2"/>
    <row r="754" s="1" customFormat="1" ht="12" x14ac:dyDescent="0.2"/>
    <row r="755" s="1" customFormat="1" ht="12" x14ac:dyDescent="0.2"/>
    <row r="756" s="1" customFormat="1" ht="12" x14ac:dyDescent="0.2"/>
    <row r="757" s="1" customFormat="1" ht="12" x14ac:dyDescent="0.2"/>
    <row r="758" s="1" customFormat="1" ht="12" x14ac:dyDescent="0.2"/>
    <row r="759" s="1" customFormat="1" ht="12" x14ac:dyDescent="0.2"/>
    <row r="760" s="1" customFormat="1" ht="12" x14ac:dyDescent="0.2"/>
    <row r="761" s="1" customFormat="1" ht="12" x14ac:dyDescent="0.2"/>
    <row r="762" s="1" customFormat="1" ht="12" x14ac:dyDescent="0.2"/>
    <row r="763" s="1" customFormat="1" ht="12" x14ac:dyDescent="0.2"/>
    <row r="764" s="1" customFormat="1" ht="12" x14ac:dyDescent="0.2"/>
    <row r="765" s="1" customFormat="1" ht="12" x14ac:dyDescent="0.2"/>
    <row r="766" s="1" customFormat="1" ht="12" x14ac:dyDescent="0.2"/>
    <row r="767" s="1" customFormat="1" ht="12" x14ac:dyDescent="0.2"/>
    <row r="768" s="1" customFormat="1" ht="12" x14ac:dyDescent="0.2"/>
    <row r="769" s="1" customFormat="1" ht="12" x14ac:dyDescent="0.2"/>
    <row r="770" s="1" customFormat="1" ht="12" x14ac:dyDescent="0.2"/>
    <row r="771" s="1" customFormat="1" ht="12" x14ac:dyDescent="0.2"/>
    <row r="772" s="1" customFormat="1" ht="12" x14ac:dyDescent="0.2"/>
    <row r="773" s="1" customFormat="1" ht="12" x14ac:dyDescent="0.2"/>
    <row r="774" s="1" customFormat="1" ht="12" x14ac:dyDescent="0.2"/>
    <row r="775" s="1" customFormat="1" ht="12" x14ac:dyDescent="0.2"/>
    <row r="776" s="1" customFormat="1" ht="12" x14ac:dyDescent="0.2"/>
    <row r="777" s="1" customFormat="1" ht="12" x14ac:dyDescent="0.2"/>
    <row r="778" s="1" customFormat="1" ht="12" x14ac:dyDescent="0.2"/>
    <row r="779" s="1" customFormat="1" ht="12" x14ac:dyDescent="0.2"/>
    <row r="780" s="1" customFormat="1" ht="12" x14ac:dyDescent="0.2"/>
    <row r="781" s="1" customFormat="1" ht="12" x14ac:dyDescent="0.2"/>
    <row r="782" s="1" customFormat="1" ht="12" x14ac:dyDescent="0.2"/>
    <row r="783" s="1" customFormat="1" ht="12" x14ac:dyDescent="0.2"/>
    <row r="784" s="1" customFormat="1" ht="12" x14ac:dyDescent="0.2"/>
    <row r="785" spans="12:12" s="1" customFormat="1" ht="12" x14ac:dyDescent="0.2"/>
    <row r="786" spans="12:12" s="1" customFormat="1" ht="12" x14ac:dyDescent="0.2"/>
    <row r="787" spans="12:12" s="1" customFormat="1" ht="12" x14ac:dyDescent="0.2">
      <c r="L787" s="1" t="s">
        <v>9</v>
      </c>
    </row>
    <row r="788" spans="12:12" s="1" customFormat="1" ht="12" x14ac:dyDescent="0.2"/>
    <row r="789" spans="12:12" s="1" customFormat="1" ht="12" x14ac:dyDescent="0.2"/>
    <row r="790" spans="12:12" s="1" customFormat="1" ht="12" x14ac:dyDescent="0.2"/>
    <row r="791" spans="12:12" s="1" customFormat="1" ht="12" x14ac:dyDescent="0.2"/>
    <row r="792" spans="12:12" s="1" customFormat="1" ht="12" x14ac:dyDescent="0.2"/>
    <row r="793" spans="12:12" s="1" customFormat="1" ht="12" x14ac:dyDescent="0.2"/>
    <row r="794" spans="12:12" s="1" customFormat="1" ht="12" x14ac:dyDescent="0.2"/>
    <row r="795" spans="12:12" s="1" customFormat="1" ht="12" x14ac:dyDescent="0.2"/>
    <row r="796" spans="12:12" s="1" customFormat="1" ht="12" x14ac:dyDescent="0.2"/>
    <row r="797" spans="12:12" s="1" customFormat="1" ht="12" x14ac:dyDescent="0.2"/>
    <row r="798" spans="12:12" s="1" customFormat="1" ht="12" x14ac:dyDescent="0.2"/>
    <row r="799" spans="12:12" s="1" customFormat="1" ht="12" x14ac:dyDescent="0.2"/>
    <row r="800" spans="12:12" s="1" customFormat="1" ht="12" x14ac:dyDescent="0.2"/>
    <row r="801" s="1" customFormat="1" ht="12" x14ac:dyDescent="0.2"/>
    <row r="802" s="1" customFormat="1" ht="12" x14ac:dyDescent="0.2"/>
    <row r="803" s="1" customFormat="1" ht="12" x14ac:dyDescent="0.2"/>
    <row r="804" s="1" customFormat="1" ht="12" x14ac:dyDescent="0.2"/>
    <row r="805" s="1" customFormat="1" ht="12" x14ac:dyDescent="0.2"/>
    <row r="806" s="1" customFormat="1" ht="12" x14ac:dyDescent="0.2"/>
    <row r="807" s="1" customFormat="1" ht="12" x14ac:dyDescent="0.2"/>
    <row r="808" s="1" customFormat="1" ht="12" x14ac:dyDescent="0.2"/>
    <row r="809" s="1" customFormat="1" ht="12" x14ac:dyDescent="0.2"/>
    <row r="810" s="1" customFormat="1" ht="12" x14ac:dyDescent="0.2"/>
    <row r="811" s="1" customFormat="1" ht="12" x14ac:dyDescent="0.2"/>
    <row r="812" s="1" customFormat="1" ht="12" x14ac:dyDescent="0.2"/>
    <row r="813" s="1" customFormat="1" ht="12" x14ac:dyDescent="0.2"/>
    <row r="814" s="1" customFormat="1" ht="12" x14ac:dyDescent="0.2"/>
    <row r="815" s="1" customFormat="1" ht="12" x14ac:dyDescent="0.2"/>
    <row r="816" s="1" customFormat="1" ht="12" x14ac:dyDescent="0.2"/>
    <row r="817" s="1" customFormat="1" ht="12" x14ac:dyDescent="0.2"/>
    <row r="818" s="1" customFormat="1" ht="12" x14ac:dyDescent="0.2"/>
    <row r="819" s="1" customFormat="1" ht="12" x14ac:dyDescent="0.2"/>
    <row r="820" s="1" customFormat="1" ht="12" x14ac:dyDescent="0.2"/>
    <row r="821" s="1" customFormat="1" ht="12" x14ac:dyDescent="0.2"/>
    <row r="822" s="1" customFormat="1" ht="12" x14ac:dyDescent="0.2"/>
    <row r="823" s="1" customFormat="1" ht="12" x14ac:dyDescent="0.2"/>
    <row r="824" s="1" customFormat="1" ht="12" x14ac:dyDescent="0.2"/>
    <row r="825" s="1" customFormat="1" ht="12" x14ac:dyDescent="0.2"/>
    <row r="826" s="1" customFormat="1" ht="12" x14ac:dyDescent="0.2"/>
    <row r="827" s="1" customFormat="1" ht="12" x14ac:dyDescent="0.2"/>
    <row r="828" s="1" customFormat="1" ht="12" x14ac:dyDescent="0.2"/>
    <row r="829" s="1" customFormat="1" ht="12" x14ac:dyDescent="0.2"/>
    <row r="830" s="1" customFormat="1" ht="12" x14ac:dyDescent="0.2"/>
    <row r="831" s="1" customFormat="1" ht="12" x14ac:dyDescent="0.2"/>
    <row r="832" s="1" customFormat="1" ht="12" x14ac:dyDescent="0.2"/>
    <row r="833" s="1" customFormat="1" ht="12" x14ac:dyDescent="0.2"/>
    <row r="834" s="1" customFormat="1" ht="12" x14ac:dyDescent="0.2"/>
    <row r="835" s="1" customFormat="1" ht="12" x14ac:dyDescent="0.2"/>
    <row r="836" s="1" customFormat="1" ht="12" x14ac:dyDescent="0.2"/>
    <row r="837" s="1" customFormat="1" ht="12" x14ac:dyDescent="0.2"/>
    <row r="838" s="1" customFormat="1" ht="12" x14ac:dyDescent="0.2"/>
    <row r="839" s="1" customFormat="1" ht="12" x14ac:dyDescent="0.2"/>
    <row r="840" s="1" customFormat="1" ht="12" x14ac:dyDescent="0.2"/>
    <row r="841" s="1" customFormat="1" ht="12" x14ac:dyDescent="0.2"/>
    <row r="842" s="1" customFormat="1" ht="12" x14ac:dyDescent="0.2"/>
    <row r="843" s="1" customFormat="1" ht="12" x14ac:dyDescent="0.2"/>
    <row r="844" s="1" customFormat="1" ht="12" x14ac:dyDescent="0.2"/>
    <row r="845" s="1" customFormat="1" ht="12" x14ac:dyDescent="0.2"/>
    <row r="846" s="1" customFormat="1" ht="12" x14ac:dyDescent="0.2"/>
    <row r="847" s="1" customFormat="1" ht="12" x14ac:dyDescent="0.2"/>
    <row r="848" s="1" customFormat="1" ht="12" x14ac:dyDescent="0.2"/>
    <row r="849" s="1" customFormat="1" ht="12" x14ac:dyDescent="0.2"/>
    <row r="850" s="1" customFormat="1" ht="12" x14ac:dyDescent="0.2"/>
    <row r="851" s="1" customFormat="1" ht="12" x14ac:dyDescent="0.2"/>
    <row r="852" s="1" customFormat="1" ht="12" x14ac:dyDescent="0.2"/>
    <row r="853" s="1" customFormat="1" ht="12" x14ac:dyDescent="0.2"/>
    <row r="854" s="1" customFormat="1" ht="12" x14ac:dyDescent="0.2"/>
    <row r="855" s="1" customFormat="1" ht="12" x14ac:dyDescent="0.2"/>
    <row r="856" s="1" customFormat="1" ht="12" x14ac:dyDescent="0.2"/>
    <row r="857" s="1" customFormat="1" ht="12" x14ac:dyDescent="0.2"/>
    <row r="858" s="1" customFormat="1" ht="12" x14ac:dyDescent="0.2"/>
    <row r="859" s="1" customFormat="1" ht="12" x14ac:dyDescent="0.2"/>
    <row r="860" s="1" customFormat="1" ht="12" x14ac:dyDescent="0.2"/>
    <row r="861" s="1" customFormat="1" ht="12" x14ac:dyDescent="0.2"/>
    <row r="862" s="1" customFormat="1" ht="12" x14ac:dyDescent="0.2"/>
    <row r="863" s="1" customFormat="1" ht="12" x14ac:dyDescent="0.2"/>
    <row r="864" s="1" customFormat="1" ht="12" x14ac:dyDescent="0.2"/>
    <row r="865" s="1" customFormat="1" ht="12" x14ac:dyDescent="0.2"/>
    <row r="866" s="1" customFormat="1" ht="12" x14ac:dyDescent="0.2"/>
    <row r="867" s="1" customFormat="1" ht="12" x14ac:dyDescent="0.2"/>
    <row r="868" s="1" customFormat="1" ht="12" x14ac:dyDescent="0.2"/>
    <row r="869" s="1" customFormat="1" ht="12" x14ac:dyDescent="0.2"/>
    <row r="870" s="1" customFormat="1" ht="12" x14ac:dyDescent="0.2"/>
    <row r="871" s="1" customFormat="1" ht="12" x14ac:dyDescent="0.2"/>
    <row r="872" s="1" customFormat="1" ht="12" x14ac:dyDescent="0.2"/>
    <row r="873" s="1" customFormat="1" ht="12" x14ac:dyDescent="0.2"/>
    <row r="874" s="1" customFormat="1" ht="12" x14ac:dyDescent="0.2"/>
    <row r="875" s="1" customFormat="1" ht="12" x14ac:dyDescent="0.2"/>
    <row r="876" s="1" customFormat="1" ht="12" x14ac:dyDescent="0.2"/>
    <row r="877" s="1" customFormat="1" ht="12" x14ac:dyDescent="0.2"/>
    <row r="878" s="1" customFormat="1" ht="12" x14ac:dyDescent="0.2"/>
    <row r="879" s="1" customFormat="1" ht="12" x14ac:dyDescent="0.2"/>
    <row r="880" s="1" customFormat="1" ht="12" x14ac:dyDescent="0.2"/>
    <row r="881" s="1" customFormat="1" ht="12" x14ac:dyDescent="0.2"/>
    <row r="882" s="1" customFormat="1" ht="12" x14ac:dyDescent="0.2"/>
    <row r="883" s="1" customFormat="1" ht="12" x14ac:dyDescent="0.2"/>
    <row r="884" s="1" customFormat="1" ht="12" x14ac:dyDescent="0.2"/>
    <row r="885" s="1" customFormat="1" ht="12" x14ac:dyDescent="0.2"/>
    <row r="886" s="1" customFormat="1" ht="12" x14ac:dyDescent="0.2"/>
    <row r="887" s="1" customFormat="1" ht="12" x14ac:dyDescent="0.2"/>
    <row r="888" s="1" customFormat="1" ht="12" x14ac:dyDescent="0.2"/>
    <row r="889" s="1" customFormat="1" ht="12" x14ac:dyDescent="0.2"/>
    <row r="890" s="1" customFormat="1" ht="12" x14ac:dyDescent="0.2"/>
    <row r="891" s="1" customFormat="1" ht="12" x14ac:dyDescent="0.2"/>
    <row r="892" s="1" customFormat="1" ht="12" x14ac:dyDescent="0.2"/>
    <row r="893" s="1" customFormat="1" ht="12" x14ac:dyDescent="0.2"/>
    <row r="894" s="1" customFormat="1" ht="12" x14ac:dyDescent="0.2"/>
    <row r="895" s="1" customFormat="1" ht="12" x14ac:dyDescent="0.2"/>
    <row r="896" s="1" customFormat="1" ht="12" x14ac:dyDescent="0.2"/>
    <row r="897" s="1" customFormat="1" ht="12" x14ac:dyDescent="0.2"/>
    <row r="898" s="1" customFormat="1" ht="12" x14ac:dyDescent="0.2"/>
    <row r="899" s="1" customFormat="1" ht="12" x14ac:dyDescent="0.2"/>
    <row r="900" s="1" customFormat="1" ht="12" x14ac:dyDescent="0.2"/>
    <row r="901" s="1" customFormat="1" ht="12" x14ac:dyDescent="0.2"/>
    <row r="902" s="1" customFormat="1" ht="12" x14ac:dyDescent="0.2"/>
    <row r="903" s="1" customFormat="1" ht="12" x14ac:dyDescent="0.2"/>
    <row r="904" s="1" customFormat="1" ht="12" x14ac:dyDescent="0.2"/>
    <row r="905" s="1" customFormat="1" ht="12" x14ac:dyDescent="0.2"/>
    <row r="906" s="1" customFormat="1" ht="12" x14ac:dyDescent="0.2"/>
    <row r="907" s="1" customFormat="1" ht="12" x14ac:dyDescent="0.2"/>
    <row r="908" s="1" customFormat="1" ht="12" x14ac:dyDescent="0.2"/>
    <row r="909" s="1" customFormat="1" ht="12" x14ac:dyDescent="0.2"/>
    <row r="910" s="1" customFormat="1" ht="12" x14ac:dyDescent="0.2"/>
    <row r="911" s="1" customFormat="1" ht="12" x14ac:dyDescent="0.2"/>
    <row r="912" s="1" customFormat="1" ht="12" x14ac:dyDescent="0.2"/>
    <row r="913" s="1" customFormat="1" ht="12" x14ac:dyDescent="0.2"/>
    <row r="914" s="1" customFormat="1" ht="12" x14ac:dyDescent="0.2"/>
    <row r="915" s="1" customFormat="1" ht="12" x14ac:dyDescent="0.2"/>
    <row r="916" s="1" customFormat="1" ht="12" x14ac:dyDescent="0.2"/>
    <row r="917" s="1" customFormat="1" ht="12" x14ac:dyDescent="0.2"/>
    <row r="918" s="1" customFormat="1" ht="12" x14ac:dyDescent="0.2"/>
    <row r="919" s="1" customFormat="1" ht="12" x14ac:dyDescent="0.2"/>
    <row r="920" s="1" customFormat="1" ht="12" x14ac:dyDescent="0.2"/>
    <row r="921" s="1" customFormat="1" ht="12" x14ac:dyDescent="0.2"/>
    <row r="922" s="1" customFormat="1" ht="12" x14ac:dyDescent="0.2"/>
    <row r="923" s="1" customFormat="1" ht="12" x14ac:dyDescent="0.2"/>
    <row r="924" s="1" customFormat="1" ht="12" x14ac:dyDescent="0.2"/>
    <row r="925" s="1" customFormat="1" ht="12" x14ac:dyDescent="0.2"/>
    <row r="926" s="1" customFormat="1" ht="12" x14ac:dyDescent="0.2"/>
    <row r="927" s="1" customFormat="1" ht="12" x14ac:dyDescent="0.2"/>
    <row r="928" s="1" customFormat="1" ht="12" x14ac:dyDescent="0.2"/>
    <row r="929" s="1" customFormat="1" ht="12" x14ac:dyDescent="0.2"/>
    <row r="930" s="1" customFormat="1" ht="12" x14ac:dyDescent="0.2"/>
    <row r="931" s="1" customFormat="1" ht="12" x14ac:dyDescent="0.2"/>
    <row r="932" s="1" customFormat="1" ht="12" x14ac:dyDescent="0.2"/>
    <row r="933" s="1" customFormat="1" ht="12" x14ac:dyDescent="0.2"/>
    <row r="934" s="1" customFormat="1" ht="12" x14ac:dyDescent="0.2"/>
    <row r="935" s="1" customFormat="1" ht="12" x14ac:dyDescent="0.2"/>
    <row r="936" s="1" customFormat="1" ht="12" x14ac:dyDescent="0.2"/>
    <row r="937" s="1" customFormat="1" ht="12" x14ac:dyDescent="0.2"/>
    <row r="938" s="1" customFormat="1" ht="12" x14ac:dyDescent="0.2"/>
    <row r="939" s="1" customFormat="1" ht="12" x14ac:dyDescent="0.2"/>
    <row r="940" s="1" customFormat="1" ht="12" x14ac:dyDescent="0.2"/>
    <row r="941" s="1" customFormat="1" ht="12" x14ac:dyDescent="0.2"/>
    <row r="942" s="1" customFormat="1" ht="12" x14ac:dyDescent="0.2"/>
    <row r="943" s="1" customFormat="1" ht="12" x14ac:dyDescent="0.2"/>
    <row r="944" s="1" customFormat="1" ht="12" x14ac:dyDescent="0.2"/>
    <row r="945" s="1" customFormat="1" ht="12" x14ac:dyDescent="0.2"/>
    <row r="946" s="1" customFormat="1" ht="12" x14ac:dyDescent="0.2"/>
    <row r="947" s="1" customFormat="1" ht="12" x14ac:dyDescent="0.2"/>
    <row r="948" s="1" customFormat="1" ht="12" x14ac:dyDescent="0.2"/>
    <row r="949" s="1" customFormat="1" ht="12" x14ac:dyDescent="0.2"/>
    <row r="950" s="1" customFormat="1" ht="12" x14ac:dyDescent="0.2"/>
    <row r="951" s="1" customFormat="1" ht="12" x14ac:dyDescent="0.2"/>
    <row r="952" s="1" customFormat="1" ht="12" x14ac:dyDescent="0.2"/>
    <row r="953" s="1" customFormat="1" ht="12" x14ac:dyDescent="0.2"/>
    <row r="954" s="1" customFormat="1" ht="12" x14ac:dyDescent="0.2"/>
    <row r="955" s="1" customFormat="1" ht="12" x14ac:dyDescent="0.2"/>
    <row r="956" s="1" customFormat="1" ht="12" x14ac:dyDescent="0.2"/>
    <row r="957" s="1" customFormat="1" ht="12" x14ac:dyDescent="0.2"/>
    <row r="958" s="1" customFormat="1" ht="12" x14ac:dyDescent="0.2"/>
    <row r="959" s="1" customFormat="1" ht="12" x14ac:dyDescent="0.2"/>
    <row r="960" s="1" customFormat="1" ht="12" x14ac:dyDescent="0.2"/>
    <row r="961" s="1" customFormat="1" ht="12" x14ac:dyDescent="0.2"/>
    <row r="962" s="1" customFormat="1" ht="12" x14ac:dyDescent="0.2"/>
    <row r="963" s="1" customFormat="1" ht="12" x14ac:dyDescent="0.2"/>
    <row r="964" s="1" customFormat="1" ht="12" x14ac:dyDescent="0.2"/>
    <row r="965" s="1" customFormat="1" ht="12" x14ac:dyDescent="0.2"/>
    <row r="966" s="1" customFormat="1" ht="12" x14ac:dyDescent="0.2"/>
    <row r="967" s="1" customFormat="1" ht="12" x14ac:dyDescent="0.2"/>
    <row r="968" s="1" customFormat="1" ht="12" x14ac:dyDescent="0.2"/>
    <row r="969" s="1" customFormat="1" ht="12" x14ac:dyDescent="0.2"/>
    <row r="970" s="1" customFormat="1" ht="12" x14ac:dyDescent="0.2"/>
    <row r="971" s="1" customFormat="1" ht="12" x14ac:dyDescent="0.2"/>
    <row r="972" s="1" customFormat="1" ht="12" x14ac:dyDescent="0.2"/>
    <row r="973" s="1" customFormat="1" ht="12" x14ac:dyDescent="0.2"/>
    <row r="974" s="1" customFormat="1" ht="12" x14ac:dyDescent="0.2"/>
    <row r="975" s="1" customFormat="1" ht="12" x14ac:dyDescent="0.2"/>
    <row r="976" s="1" customFormat="1" ht="12" x14ac:dyDescent="0.2"/>
    <row r="977" s="1" customFormat="1" ht="12" x14ac:dyDescent="0.2"/>
    <row r="978" s="1" customFormat="1" ht="12" x14ac:dyDescent="0.2"/>
    <row r="979" s="1" customFormat="1" ht="12" x14ac:dyDescent="0.2"/>
    <row r="980" s="1" customFormat="1" ht="12" x14ac:dyDescent="0.2"/>
    <row r="981" s="1" customFormat="1" ht="12" x14ac:dyDescent="0.2"/>
    <row r="982" s="1" customFormat="1" ht="12" x14ac:dyDescent="0.2"/>
    <row r="983" s="1" customFormat="1" ht="12" x14ac:dyDescent="0.2"/>
    <row r="984" s="1" customFormat="1" ht="12" x14ac:dyDescent="0.2"/>
    <row r="985" s="1" customFormat="1" ht="12" x14ac:dyDescent="0.2"/>
    <row r="986" s="1" customFormat="1" ht="12" x14ac:dyDescent="0.2"/>
    <row r="987" s="1" customFormat="1" ht="12" x14ac:dyDescent="0.2"/>
    <row r="988" s="1" customFormat="1" ht="12" x14ac:dyDescent="0.2"/>
    <row r="989" s="1" customFormat="1" ht="12" x14ac:dyDescent="0.2"/>
    <row r="990" s="1" customFormat="1" ht="12" x14ac:dyDescent="0.2"/>
    <row r="991" s="1" customFormat="1" ht="12" x14ac:dyDescent="0.2"/>
    <row r="992" s="1" customFormat="1" ht="12" x14ac:dyDescent="0.2"/>
    <row r="993" s="1" customFormat="1" ht="12" x14ac:dyDescent="0.2"/>
    <row r="994" s="1" customFormat="1" ht="12" x14ac:dyDescent="0.2"/>
    <row r="995" s="1" customFormat="1" ht="12" x14ac:dyDescent="0.2"/>
    <row r="996" s="1" customFormat="1" ht="12" x14ac:dyDescent="0.2"/>
    <row r="997" s="1" customFormat="1" ht="12" x14ac:dyDescent="0.2"/>
    <row r="998" s="1" customFormat="1" ht="12" x14ac:dyDescent="0.2"/>
    <row r="999" s="1" customFormat="1" ht="12" x14ac:dyDescent="0.2"/>
    <row r="1000" s="1" customFormat="1" ht="12" x14ac:dyDescent="0.2"/>
    <row r="1001" s="1" customFormat="1" ht="12" x14ac:dyDescent="0.2"/>
    <row r="1002" s="1" customFormat="1" ht="12" x14ac:dyDescent="0.2"/>
    <row r="1003" s="1" customFormat="1" ht="12" x14ac:dyDescent="0.2"/>
    <row r="1004" s="1" customFormat="1" ht="12" x14ac:dyDescent="0.2"/>
    <row r="1005" s="1" customFormat="1" ht="12" x14ac:dyDescent="0.2"/>
    <row r="1006" s="1" customFormat="1" ht="12" x14ac:dyDescent="0.2"/>
    <row r="1007" s="1" customFormat="1" ht="12" x14ac:dyDescent="0.2"/>
    <row r="1008" s="1" customFormat="1" ht="12" x14ac:dyDescent="0.2"/>
    <row r="1009" s="1" customFormat="1" ht="12" x14ac:dyDescent="0.2"/>
    <row r="1010" s="1" customFormat="1" ht="12" x14ac:dyDescent="0.2"/>
    <row r="1011" s="1" customFormat="1" ht="12" x14ac:dyDescent="0.2"/>
    <row r="1012" s="1" customFormat="1" ht="12" x14ac:dyDescent="0.2"/>
    <row r="1013" s="1" customFormat="1" ht="12" x14ac:dyDescent="0.2"/>
    <row r="1014" s="1" customFormat="1" ht="12" x14ac:dyDescent="0.2"/>
    <row r="1015" s="1" customFormat="1" ht="12" x14ac:dyDescent="0.2"/>
    <row r="1016" s="1" customFormat="1" ht="12" x14ac:dyDescent="0.2"/>
    <row r="1017" s="1" customFormat="1" ht="12" x14ac:dyDescent="0.2"/>
    <row r="1018" s="1" customFormat="1" ht="12" x14ac:dyDescent="0.2"/>
    <row r="1019" s="1" customFormat="1" ht="12" x14ac:dyDescent="0.2"/>
    <row r="1020" s="1" customFormat="1" ht="12" x14ac:dyDescent="0.2"/>
    <row r="1021" s="1" customFormat="1" ht="12" x14ac:dyDescent="0.2"/>
    <row r="1022" s="1" customFormat="1" ht="12" x14ac:dyDescent="0.2"/>
    <row r="1023" s="1" customFormat="1" ht="12" x14ac:dyDescent="0.2"/>
    <row r="1024" s="1" customFormat="1" ht="12" x14ac:dyDescent="0.2"/>
    <row r="1025" s="1" customFormat="1" ht="12" x14ac:dyDescent="0.2"/>
    <row r="1026" s="1" customFormat="1" ht="12" x14ac:dyDescent="0.2"/>
    <row r="1027" s="1" customFormat="1" ht="12" x14ac:dyDescent="0.2"/>
    <row r="1028" s="1" customFormat="1" ht="12" x14ac:dyDescent="0.2"/>
    <row r="1029" s="1" customFormat="1" ht="12" x14ac:dyDescent="0.2"/>
    <row r="1030" s="1" customFormat="1" ht="12" x14ac:dyDescent="0.2"/>
    <row r="1031" s="1" customFormat="1" ht="12" x14ac:dyDescent="0.2"/>
    <row r="1032" s="1" customFormat="1" ht="12" x14ac:dyDescent="0.2"/>
    <row r="1033" s="1" customFormat="1" ht="12" x14ac:dyDescent="0.2"/>
    <row r="1034" s="1" customFormat="1" ht="12" x14ac:dyDescent="0.2"/>
    <row r="1035" s="1" customFormat="1" ht="12" x14ac:dyDescent="0.2"/>
    <row r="1036" s="1" customFormat="1" ht="12" x14ac:dyDescent="0.2"/>
    <row r="1037" s="1" customFormat="1" ht="12" x14ac:dyDescent="0.2"/>
    <row r="1038" s="1" customFormat="1" ht="12" x14ac:dyDescent="0.2"/>
    <row r="1039" s="1" customFormat="1" ht="12" x14ac:dyDescent="0.2"/>
    <row r="1040" s="1" customFormat="1" ht="12" x14ac:dyDescent="0.2"/>
    <row r="1041" s="1" customFormat="1" ht="12" x14ac:dyDescent="0.2"/>
    <row r="1042" s="1" customFormat="1" ht="12" x14ac:dyDescent="0.2"/>
    <row r="1043" s="1" customFormat="1" ht="12" x14ac:dyDescent="0.2"/>
    <row r="1044" s="1" customFormat="1" ht="12" x14ac:dyDescent="0.2"/>
    <row r="1045" s="1" customFormat="1" ht="12" x14ac:dyDescent="0.2"/>
    <row r="1046" s="1" customFormat="1" ht="12" x14ac:dyDescent="0.2"/>
    <row r="1047" s="1" customFormat="1" ht="12" x14ac:dyDescent="0.2"/>
    <row r="1048" s="1" customFormat="1" ht="12" x14ac:dyDescent="0.2"/>
    <row r="1049" s="1" customFormat="1" ht="12" x14ac:dyDescent="0.2"/>
    <row r="1050" s="1" customFormat="1" ht="12" x14ac:dyDescent="0.2"/>
    <row r="1051" s="1" customFormat="1" ht="12" x14ac:dyDescent="0.2"/>
    <row r="1052" s="1" customFormat="1" ht="12" x14ac:dyDescent="0.2"/>
    <row r="1053" s="1" customFormat="1" ht="12" x14ac:dyDescent="0.2"/>
    <row r="1054" s="1" customFormat="1" ht="12" x14ac:dyDescent="0.2"/>
    <row r="1055" s="1" customFormat="1" ht="12" x14ac:dyDescent="0.2"/>
    <row r="1056" s="1" customFormat="1" ht="12" x14ac:dyDescent="0.2"/>
    <row r="1057" s="1" customFormat="1" ht="12" x14ac:dyDescent="0.2"/>
    <row r="1058" s="1" customFormat="1" ht="12" x14ac:dyDescent="0.2"/>
    <row r="1059" s="1" customFormat="1" ht="12" x14ac:dyDescent="0.2"/>
    <row r="1060" s="1" customFormat="1" ht="12" x14ac:dyDescent="0.2"/>
    <row r="1061" s="1" customFormat="1" ht="12" x14ac:dyDescent="0.2"/>
    <row r="1062" s="1" customFormat="1" ht="12" x14ac:dyDescent="0.2"/>
    <row r="1063" s="1" customFormat="1" ht="12" x14ac:dyDescent="0.2"/>
    <row r="1064" s="1" customFormat="1" ht="12" x14ac:dyDescent="0.2"/>
    <row r="1065" s="1" customFormat="1" ht="12" x14ac:dyDescent="0.2"/>
    <row r="1066" s="1" customFormat="1" ht="12" x14ac:dyDescent="0.2"/>
    <row r="1067" s="1" customFormat="1" ht="12" x14ac:dyDescent="0.2"/>
    <row r="1068" s="1" customFormat="1" ht="12" x14ac:dyDescent="0.2"/>
    <row r="1069" s="1" customFormat="1" ht="12" x14ac:dyDescent="0.2"/>
    <row r="1070" s="1" customFormat="1" ht="12" x14ac:dyDescent="0.2"/>
    <row r="1071" s="1" customFormat="1" ht="12" x14ac:dyDescent="0.2"/>
    <row r="1072" s="1" customFormat="1" ht="12" x14ac:dyDescent="0.2"/>
    <row r="1073" s="1" customFormat="1" ht="12" x14ac:dyDescent="0.2"/>
    <row r="1074" s="1" customFormat="1" ht="12" x14ac:dyDescent="0.2"/>
    <row r="1075" s="1" customFormat="1" ht="12" x14ac:dyDescent="0.2"/>
    <row r="1076" s="1" customFormat="1" ht="12" x14ac:dyDescent="0.2"/>
    <row r="1077" s="1" customFormat="1" ht="12" x14ac:dyDescent="0.2"/>
    <row r="1078" s="1" customFormat="1" ht="12" x14ac:dyDescent="0.2"/>
    <row r="1079" s="1" customFormat="1" ht="12" x14ac:dyDescent="0.2"/>
    <row r="1080" s="1" customFormat="1" ht="12" x14ac:dyDescent="0.2"/>
    <row r="1081" s="1" customFormat="1" ht="12" x14ac:dyDescent="0.2"/>
    <row r="1082" s="1" customFormat="1" ht="12" x14ac:dyDescent="0.2"/>
    <row r="1083" s="1" customFormat="1" ht="12" x14ac:dyDescent="0.2"/>
    <row r="1084" s="1" customFormat="1" ht="12" x14ac:dyDescent="0.2"/>
    <row r="1085" s="1" customFormat="1" ht="12" x14ac:dyDescent="0.2"/>
    <row r="1086" s="1" customFormat="1" ht="12" x14ac:dyDescent="0.2"/>
    <row r="1087" s="1" customFormat="1" ht="12" x14ac:dyDescent="0.2"/>
    <row r="1088" s="1" customFormat="1" ht="12" x14ac:dyDescent="0.2"/>
    <row r="1089" s="1" customFormat="1" ht="12" x14ac:dyDescent="0.2"/>
    <row r="1090" s="1" customFormat="1" ht="12" x14ac:dyDescent="0.2"/>
    <row r="1091" s="1" customFormat="1" ht="12" x14ac:dyDescent="0.2"/>
    <row r="1092" s="1" customFormat="1" ht="12" x14ac:dyDescent="0.2"/>
    <row r="1093" s="1" customFormat="1" ht="12" x14ac:dyDescent="0.2"/>
    <row r="1094" s="1" customFormat="1" ht="12" x14ac:dyDescent="0.2"/>
    <row r="1095" s="1" customFormat="1" ht="12" x14ac:dyDescent="0.2"/>
    <row r="1096" s="1" customFormat="1" ht="12" x14ac:dyDescent="0.2"/>
    <row r="1097" s="1" customFormat="1" ht="12" x14ac:dyDescent="0.2"/>
    <row r="1098" s="1" customFormat="1" ht="12" x14ac:dyDescent="0.2"/>
    <row r="1099" s="1" customFormat="1" ht="12" x14ac:dyDescent="0.2"/>
    <row r="1100" s="1" customFormat="1" ht="12" x14ac:dyDescent="0.2"/>
    <row r="1101" s="1" customFormat="1" ht="12" x14ac:dyDescent="0.2"/>
    <row r="1102" s="1" customFormat="1" ht="12" x14ac:dyDescent="0.2"/>
    <row r="1103" s="1" customFormat="1" ht="12" x14ac:dyDescent="0.2"/>
    <row r="1104" s="1" customFormat="1" ht="12" x14ac:dyDescent="0.2"/>
    <row r="1105" s="1" customFormat="1" ht="12" x14ac:dyDescent="0.2"/>
    <row r="1106" s="1" customFormat="1" ht="12" x14ac:dyDescent="0.2"/>
    <row r="1107" s="1" customFormat="1" ht="12" x14ac:dyDescent="0.2"/>
    <row r="1108" s="1" customFormat="1" ht="12" x14ac:dyDescent="0.2"/>
    <row r="1109" s="1" customFormat="1" ht="12" x14ac:dyDescent="0.2"/>
    <row r="1110" s="1" customFormat="1" ht="12" x14ac:dyDescent="0.2"/>
    <row r="1111" s="1" customFormat="1" ht="12" x14ac:dyDescent="0.2"/>
    <row r="1112" s="1" customFormat="1" ht="12" x14ac:dyDescent="0.2"/>
    <row r="1113" s="1" customFormat="1" ht="12" x14ac:dyDescent="0.2"/>
    <row r="1114" s="1" customFormat="1" ht="12" x14ac:dyDescent="0.2"/>
    <row r="1115" s="1" customFormat="1" ht="12" x14ac:dyDescent="0.2"/>
    <row r="1116" s="1" customFormat="1" ht="12" x14ac:dyDescent="0.2"/>
    <row r="1117" s="1" customFormat="1" ht="12" x14ac:dyDescent="0.2"/>
    <row r="1118" s="1" customFormat="1" ht="12" x14ac:dyDescent="0.2"/>
    <row r="1119" s="1" customFormat="1" ht="12" x14ac:dyDescent="0.2"/>
    <row r="1120" s="1" customFormat="1" ht="12" x14ac:dyDescent="0.2"/>
    <row r="1121" s="1" customFormat="1" ht="12" x14ac:dyDescent="0.2"/>
    <row r="1122" s="1" customFormat="1" ht="12" x14ac:dyDescent="0.2"/>
    <row r="1123" s="1" customFormat="1" ht="12" x14ac:dyDescent="0.2"/>
    <row r="1124" s="1" customFormat="1" ht="12" x14ac:dyDescent="0.2"/>
    <row r="1125" s="1" customFormat="1" ht="12" x14ac:dyDescent="0.2"/>
    <row r="1126" s="1" customFormat="1" ht="12" x14ac:dyDescent="0.2"/>
    <row r="1127" s="1" customFormat="1" ht="12" x14ac:dyDescent="0.2"/>
    <row r="1128" s="1" customFormat="1" ht="12" x14ac:dyDescent="0.2"/>
    <row r="1129" s="1" customFormat="1" ht="12" x14ac:dyDescent="0.2"/>
    <row r="1130" s="1" customFormat="1" ht="12" x14ac:dyDescent="0.2"/>
    <row r="1131" s="1" customFormat="1" ht="12" x14ac:dyDescent="0.2"/>
    <row r="1132" s="1" customFormat="1" ht="12" x14ac:dyDescent="0.2"/>
    <row r="1133" s="1" customFormat="1" ht="12" x14ac:dyDescent="0.2"/>
    <row r="1134" s="1" customFormat="1" ht="12" x14ac:dyDescent="0.2"/>
    <row r="1135" s="1" customFormat="1" ht="12" x14ac:dyDescent="0.2"/>
    <row r="1136" s="1" customFormat="1" ht="12" x14ac:dyDescent="0.2"/>
    <row r="1137" s="1" customFormat="1" ht="12" x14ac:dyDescent="0.2"/>
    <row r="1138" s="1" customFormat="1" ht="12" x14ac:dyDescent="0.2"/>
    <row r="1139" s="1" customFormat="1" ht="12" x14ac:dyDescent="0.2"/>
    <row r="1140" s="1" customFormat="1" ht="12" x14ac:dyDescent="0.2"/>
    <row r="1141" s="1" customFormat="1" ht="12" x14ac:dyDescent="0.2"/>
    <row r="1142" s="1" customFormat="1" ht="12" x14ac:dyDescent="0.2"/>
    <row r="1143" s="1" customFormat="1" ht="12" x14ac:dyDescent="0.2"/>
    <row r="1144" s="1" customFormat="1" ht="12" x14ac:dyDescent="0.2"/>
    <row r="1145" s="1" customFormat="1" ht="12" x14ac:dyDescent="0.2"/>
    <row r="1146" s="1" customFormat="1" ht="12" x14ac:dyDescent="0.2"/>
    <row r="1147" s="1" customFormat="1" ht="12" x14ac:dyDescent="0.2"/>
    <row r="1148" s="1" customFormat="1" ht="12" x14ac:dyDescent="0.2"/>
    <row r="1149" s="1" customFormat="1" ht="12" x14ac:dyDescent="0.2"/>
    <row r="1150" s="1" customFormat="1" ht="12" x14ac:dyDescent="0.2"/>
    <row r="1151" s="1" customFormat="1" ht="12" x14ac:dyDescent="0.2"/>
    <row r="1152" s="1" customFormat="1" ht="12" x14ac:dyDescent="0.2"/>
    <row r="1153" s="1" customFormat="1" ht="12" x14ac:dyDescent="0.2"/>
    <row r="1154" s="1" customFormat="1" ht="12" x14ac:dyDescent="0.2"/>
    <row r="1155" s="1" customFormat="1" ht="12" x14ac:dyDescent="0.2"/>
    <row r="1156" s="1" customFormat="1" ht="12" x14ac:dyDescent="0.2"/>
    <row r="1157" s="1" customFormat="1" ht="12" x14ac:dyDescent="0.2"/>
    <row r="1158" s="1" customFormat="1" ht="12" x14ac:dyDescent="0.2"/>
    <row r="1159" s="1" customFormat="1" ht="12" x14ac:dyDescent="0.2"/>
    <row r="1160" s="1" customFormat="1" ht="12" x14ac:dyDescent="0.2"/>
    <row r="1161" s="1" customFormat="1" ht="12" x14ac:dyDescent="0.2"/>
    <row r="1162" s="1" customFormat="1" ht="12" x14ac:dyDescent="0.2"/>
    <row r="1163" s="1" customFormat="1" ht="12" x14ac:dyDescent="0.2"/>
    <row r="1164" s="1" customFormat="1" ht="12" x14ac:dyDescent="0.2"/>
    <row r="1165" s="1" customFormat="1" ht="12" x14ac:dyDescent="0.2"/>
    <row r="1166" s="1" customFormat="1" ht="12" x14ac:dyDescent="0.2"/>
    <row r="1167" s="1" customFormat="1" ht="12" x14ac:dyDescent="0.2"/>
    <row r="1168" s="1" customFormat="1" ht="12" x14ac:dyDescent="0.2"/>
    <row r="1169" s="1" customFormat="1" ht="12" x14ac:dyDescent="0.2"/>
    <row r="1170" s="1" customFormat="1" ht="12" x14ac:dyDescent="0.2"/>
    <row r="1171" s="1" customFormat="1" ht="12" x14ac:dyDescent="0.2"/>
    <row r="1172" s="1" customFormat="1" ht="12" x14ac:dyDescent="0.2"/>
    <row r="1173" s="1" customFormat="1" ht="12" x14ac:dyDescent="0.2"/>
    <row r="1174" s="1" customFormat="1" ht="12" x14ac:dyDescent="0.2"/>
    <row r="1175" s="1" customFormat="1" ht="12" x14ac:dyDescent="0.2"/>
    <row r="1176" s="1" customFormat="1" ht="12" x14ac:dyDescent="0.2"/>
    <row r="1177" s="1" customFormat="1" ht="12" x14ac:dyDescent="0.2"/>
    <row r="1178" s="1" customFormat="1" ht="12" x14ac:dyDescent="0.2"/>
    <row r="1179" s="1" customFormat="1" ht="12" x14ac:dyDescent="0.2"/>
    <row r="1180" s="1" customFormat="1" ht="12" x14ac:dyDescent="0.2"/>
    <row r="1181" s="1" customFormat="1" ht="12" x14ac:dyDescent="0.2"/>
    <row r="1182" s="1" customFormat="1" ht="12" x14ac:dyDescent="0.2"/>
    <row r="1183" s="1" customFormat="1" ht="12" x14ac:dyDescent="0.2"/>
    <row r="1184" s="1" customFormat="1" ht="12" x14ac:dyDescent="0.2"/>
    <row r="1185" s="1" customFormat="1" ht="12" x14ac:dyDescent="0.2"/>
    <row r="1186" s="1" customFormat="1" ht="12" x14ac:dyDescent="0.2"/>
    <row r="1187" s="1" customFormat="1" ht="12" x14ac:dyDescent="0.2"/>
    <row r="1188" s="1" customFormat="1" ht="12" x14ac:dyDescent="0.2"/>
    <row r="1189" s="1" customFormat="1" ht="12" x14ac:dyDescent="0.2"/>
    <row r="1190" s="1" customFormat="1" ht="12" x14ac:dyDescent="0.2"/>
    <row r="1191" s="1" customFormat="1" ht="12" x14ac:dyDescent="0.2"/>
    <row r="1192" s="1" customFormat="1" ht="12" x14ac:dyDescent="0.2"/>
    <row r="1193" s="1" customFormat="1" ht="12" x14ac:dyDescent="0.2"/>
    <row r="1194" s="1" customFormat="1" ht="12" x14ac:dyDescent="0.2"/>
    <row r="1195" s="1" customFormat="1" ht="12" x14ac:dyDescent="0.2"/>
    <row r="1196" s="1" customFormat="1" ht="12" x14ac:dyDescent="0.2"/>
    <row r="1197" s="1" customFormat="1" ht="12" x14ac:dyDescent="0.2"/>
    <row r="1198" s="1" customFormat="1" ht="12" x14ac:dyDescent="0.2"/>
    <row r="1199" s="1" customFormat="1" ht="12" x14ac:dyDescent="0.2"/>
    <row r="1200" s="1" customFormat="1" ht="12" x14ac:dyDescent="0.2"/>
    <row r="1201" s="1" customFormat="1" ht="12" x14ac:dyDescent="0.2"/>
    <row r="1202" s="1" customFormat="1" ht="12" x14ac:dyDescent="0.2"/>
    <row r="1203" s="1" customFormat="1" ht="12" x14ac:dyDescent="0.2"/>
    <row r="1204" s="1" customFormat="1" ht="12" x14ac:dyDescent="0.2"/>
    <row r="1205" s="1" customFormat="1" ht="12" x14ac:dyDescent="0.2"/>
    <row r="1206" s="1" customFormat="1" ht="12" x14ac:dyDescent="0.2"/>
    <row r="1207" s="1" customFormat="1" ht="12" x14ac:dyDescent="0.2"/>
    <row r="1208" s="1" customFormat="1" ht="12" x14ac:dyDescent="0.2"/>
    <row r="1209" s="1" customFormat="1" ht="12" x14ac:dyDescent="0.2"/>
    <row r="1210" s="1" customFormat="1" ht="12" x14ac:dyDescent="0.2"/>
    <row r="1211" s="1" customFormat="1" ht="12" x14ac:dyDescent="0.2"/>
    <row r="1212" s="1" customFormat="1" ht="12" x14ac:dyDescent="0.2"/>
    <row r="1213" s="1" customFormat="1" ht="12" x14ac:dyDescent="0.2"/>
    <row r="1214" s="1" customFormat="1" ht="12" x14ac:dyDescent="0.2"/>
    <row r="1215" s="1" customFormat="1" ht="12" x14ac:dyDescent="0.2"/>
    <row r="1216" s="1" customFormat="1" ht="12" x14ac:dyDescent="0.2"/>
    <row r="1217" s="1" customFormat="1" ht="12" x14ac:dyDescent="0.2"/>
    <row r="1218" s="1" customFormat="1" ht="12" x14ac:dyDescent="0.2"/>
    <row r="1219" s="1" customFormat="1" ht="12" x14ac:dyDescent="0.2"/>
    <row r="1220" s="1" customFormat="1" ht="12" x14ac:dyDescent="0.2"/>
    <row r="1221" s="1" customFormat="1" ht="12" x14ac:dyDescent="0.2"/>
    <row r="1222" s="1" customFormat="1" ht="12" x14ac:dyDescent="0.2"/>
    <row r="1223" s="1" customFormat="1" ht="12" x14ac:dyDescent="0.2"/>
    <row r="1224" s="1" customFormat="1" ht="12" x14ac:dyDescent="0.2"/>
    <row r="1225" s="1" customFormat="1" ht="12" x14ac:dyDescent="0.2"/>
    <row r="1226" s="1" customFormat="1" ht="12" x14ac:dyDescent="0.2"/>
    <row r="1227" s="1" customFormat="1" ht="12" x14ac:dyDescent="0.2"/>
    <row r="1228" s="1" customFormat="1" ht="12" x14ac:dyDescent="0.2"/>
    <row r="1229" s="1" customFormat="1" ht="12" x14ac:dyDescent="0.2"/>
    <row r="1230" s="1" customFormat="1" ht="12" x14ac:dyDescent="0.2"/>
    <row r="1231" s="1" customFormat="1" ht="12" x14ac:dyDescent="0.2"/>
    <row r="1232" s="1" customFormat="1" ht="12" x14ac:dyDescent="0.2"/>
    <row r="1233" s="1" customFormat="1" ht="12" x14ac:dyDescent="0.2"/>
    <row r="1234" s="1" customFormat="1" ht="12" x14ac:dyDescent="0.2"/>
    <row r="1235" s="1" customFormat="1" ht="12" x14ac:dyDescent="0.2"/>
    <row r="1236" s="1" customFormat="1" ht="12" x14ac:dyDescent="0.2"/>
    <row r="1237" s="1" customFormat="1" ht="12" x14ac:dyDescent="0.2"/>
    <row r="1238" s="1" customFormat="1" ht="12" x14ac:dyDescent="0.2"/>
    <row r="1239" s="1" customFormat="1" ht="12" x14ac:dyDescent="0.2"/>
    <row r="1240" s="1" customFormat="1" ht="12" x14ac:dyDescent="0.2"/>
    <row r="1241" s="1" customFormat="1" ht="12" x14ac:dyDescent="0.2"/>
    <row r="1242" s="1" customFormat="1" ht="12" x14ac:dyDescent="0.2"/>
    <row r="1243" s="1" customFormat="1" ht="12" x14ac:dyDescent="0.2"/>
    <row r="1244" s="1" customFormat="1" ht="12" x14ac:dyDescent="0.2"/>
    <row r="1245" s="1" customFormat="1" ht="12" x14ac:dyDescent="0.2"/>
    <row r="1246" s="1" customFormat="1" ht="12" x14ac:dyDescent="0.2"/>
    <row r="1247" s="1" customFormat="1" ht="12" x14ac:dyDescent="0.2"/>
    <row r="1248" s="1" customFormat="1" ht="12" x14ac:dyDescent="0.2"/>
    <row r="1249" s="1" customFormat="1" ht="12" x14ac:dyDescent="0.2"/>
    <row r="1250" s="1" customFormat="1" ht="12" x14ac:dyDescent="0.2"/>
    <row r="1251" s="1" customFormat="1" ht="12" x14ac:dyDescent="0.2"/>
    <row r="1252" s="1" customFormat="1" ht="12" x14ac:dyDescent="0.2"/>
    <row r="1253" s="1" customFormat="1" ht="12" x14ac:dyDescent="0.2"/>
    <row r="1254" s="1" customFormat="1" ht="12" x14ac:dyDescent="0.2"/>
    <row r="1255" s="1" customFormat="1" ht="12" x14ac:dyDescent="0.2"/>
    <row r="1256" s="1" customFormat="1" ht="12" x14ac:dyDescent="0.2"/>
    <row r="1257" s="1" customFormat="1" ht="12" x14ac:dyDescent="0.2"/>
    <row r="1258" s="1" customFormat="1" ht="12" x14ac:dyDescent="0.2"/>
    <row r="1259" s="1" customFormat="1" ht="12" x14ac:dyDescent="0.2"/>
    <row r="1260" s="1" customFormat="1" ht="12" x14ac:dyDescent="0.2"/>
    <row r="1261" s="1" customFormat="1" ht="12" x14ac:dyDescent="0.2"/>
    <row r="1262" s="1" customFormat="1" ht="12" x14ac:dyDescent="0.2"/>
    <row r="1263" s="1" customFormat="1" ht="12" x14ac:dyDescent="0.2"/>
    <row r="1264" s="1" customFormat="1" ht="12" x14ac:dyDescent="0.2"/>
    <row r="1265" s="1" customFormat="1" ht="12" x14ac:dyDescent="0.2"/>
    <row r="1266" s="1" customFormat="1" ht="12" x14ac:dyDescent="0.2"/>
    <row r="1267" s="1" customFormat="1" ht="12" x14ac:dyDescent="0.2"/>
    <row r="1268" s="1" customFormat="1" ht="12" x14ac:dyDescent="0.2"/>
    <row r="1269" s="1" customFormat="1" ht="12" x14ac:dyDescent="0.2"/>
    <row r="1270" s="1" customFormat="1" ht="12" x14ac:dyDescent="0.2"/>
    <row r="1271" s="1" customFormat="1" ht="12" x14ac:dyDescent="0.2"/>
    <row r="1272" s="1" customFormat="1" ht="12" x14ac:dyDescent="0.2"/>
    <row r="1273" s="1" customFormat="1" ht="12" x14ac:dyDescent="0.2"/>
    <row r="1274" s="1" customFormat="1" ht="12" x14ac:dyDescent="0.2"/>
    <row r="1275" s="1" customFormat="1" ht="12" x14ac:dyDescent="0.2"/>
    <row r="1276" s="1" customFormat="1" ht="12" x14ac:dyDescent="0.2"/>
    <row r="1277" s="1" customFormat="1" ht="12" x14ac:dyDescent="0.2"/>
    <row r="1278" s="1" customFormat="1" ht="12" x14ac:dyDescent="0.2"/>
    <row r="1279" s="1" customFormat="1" ht="12" x14ac:dyDescent="0.2"/>
    <row r="1280" s="1" customFormat="1" ht="12" x14ac:dyDescent="0.2"/>
    <row r="1281" s="1" customFormat="1" ht="12" x14ac:dyDescent="0.2"/>
    <row r="1282" s="1" customFormat="1" ht="12" x14ac:dyDescent="0.2"/>
    <row r="1283" s="1" customFormat="1" ht="12" x14ac:dyDescent="0.2"/>
    <row r="1284" s="1" customFormat="1" ht="12" x14ac:dyDescent="0.2"/>
    <row r="1285" s="1" customFormat="1" ht="12" x14ac:dyDescent="0.2"/>
    <row r="1286" s="1" customFormat="1" ht="12" x14ac:dyDescent="0.2"/>
    <row r="1287" s="1" customFormat="1" ht="12" x14ac:dyDescent="0.2"/>
    <row r="1288" s="1" customFormat="1" ht="12" x14ac:dyDescent="0.2"/>
    <row r="1289" s="1" customFormat="1" ht="12" x14ac:dyDescent="0.2"/>
    <row r="1290" s="1" customFormat="1" ht="12" x14ac:dyDescent="0.2"/>
    <row r="1291" s="1" customFormat="1" ht="12" x14ac:dyDescent="0.2"/>
    <row r="1292" s="1" customFormat="1" ht="12" x14ac:dyDescent="0.2"/>
    <row r="1293" s="1" customFormat="1" ht="12" x14ac:dyDescent="0.2"/>
    <row r="1294" s="1" customFormat="1" ht="12" x14ac:dyDescent="0.2"/>
    <row r="1295" s="1" customFormat="1" ht="12" x14ac:dyDescent="0.2"/>
    <row r="1296" s="1" customFormat="1" ht="12" x14ac:dyDescent="0.2"/>
    <row r="1297" s="1" customFormat="1" ht="12" x14ac:dyDescent="0.2"/>
    <row r="1298" s="1" customFormat="1" ht="12" x14ac:dyDescent="0.2"/>
    <row r="1299" s="1" customFormat="1" ht="12" x14ac:dyDescent="0.2"/>
    <row r="1300" s="1" customFormat="1" ht="12" x14ac:dyDescent="0.2"/>
    <row r="1301" s="1" customFormat="1" ht="12" x14ac:dyDescent="0.2"/>
    <row r="1302" s="1" customFormat="1" ht="12" x14ac:dyDescent="0.2"/>
    <row r="1303" s="1" customFormat="1" ht="12" x14ac:dyDescent="0.2"/>
    <row r="1304" s="1" customFormat="1" ht="12" x14ac:dyDescent="0.2"/>
    <row r="1305" s="1" customFormat="1" ht="12" x14ac:dyDescent="0.2"/>
    <row r="1306" s="1" customFormat="1" ht="12" x14ac:dyDescent="0.2"/>
    <row r="1307" s="1" customFormat="1" ht="12" x14ac:dyDescent="0.2"/>
    <row r="1308" s="1" customFormat="1" ht="12" x14ac:dyDescent="0.2"/>
    <row r="1309" s="1" customFormat="1" ht="12" x14ac:dyDescent="0.2"/>
    <row r="1310" s="1" customFormat="1" ht="12" x14ac:dyDescent="0.2"/>
    <row r="1311" s="1" customFormat="1" ht="12" x14ac:dyDescent="0.2"/>
    <row r="1312" s="1" customFormat="1" ht="12" x14ac:dyDescent="0.2"/>
    <row r="1313" s="1" customFormat="1" ht="12" x14ac:dyDescent="0.2"/>
    <row r="1314" s="1" customFormat="1" ht="12" x14ac:dyDescent="0.2"/>
    <row r="1315" s="1" customFormat="1" ht="12" x14ac:dyDescent="0.2"/>
    <row r="1316" s="1" customFormat="1" ht="12" x14ac:dyDescent="0.2"/>
    <row r="1317" s="1" customFormat="1" ht="12" x14ac:dyDescent="0.2"/>
    <row r="1318" s="1" customFormat="1" ht="12" x14ac:dyDescent="0.2"/>
    <row r="1319" s="1" customFormat="1" ht="12" x14ac:dyDescent="0.2"/>
    <row r="1320" s="1" customFormat="1" ht="12" x14ac:dyDescent="0.2"/>
    <row r="1321" s="1" customFormat="1" ht="12" x14ac:dyDescent="0.2"/>
    <row r="1322" s="1" customFormat="1" ht="12" x14ac:dyDescent="0.2"/>
    <row r="1323" s="1" customFormat="1" ht="12" x14ac:dyDescent="0.2"/>
    <row r="1324" s="1" customFormat="1" ht="12" x14ac:dyDescent="0.2"/>
    <row r="1325" s="1" customFormat="1" ht="12" x14ac:dyDescent="0.2"/>
    <row r="1326" s="1" customFormat="1" ht="12" x14ac:dyDescent="0.2"/>
    <row r="1327" s="1" customFormat="1" ht="12" x14ac:dyDescent="0.2"/>
    <row r="1328" s="1" customFormat="1" ht="12" x14ac:dyDescent="0.2"/>
    <row r="1329" s="1" customFormat="1" ht="12" x14ac:dyDescent="0.2"/>
    <row r="1330" s="1" customFormat="1" ht="12" x14ac:dyDescent="0.2"/>
    <row r="1331" s="1" customFormat="1" ht="12" x14ac:dyDescent="0.2"/>
    <row r="1332" s="1" customFormat="1" ht="12" x14ac:dyDescent="0.2"/>
    <row r="1333" s="1" customFormat="1" ht="12" x14ac:dyDescent="0.2"/>
    <row r="1334" s="1" customFormat="1" ht="12" x14ac:dyDescent="0.2"/>
    <row r="1335" s="1" customFormat="1" ht="12" x14ac:dyDescent="0.2"/>
    <row r="1336" s="1" customFormat="1" ht="12" x14ac:dyDescent="0.2"/>
    <row r="1337" s="1" customFormat="1" ht="12" x14ac:dyDescent="0.2"/>
    <row r="1338" s="1" customFormat="1" ht="12" x14ac:dyDescent="0.2"/>
    <row r="1339" s="1" customFormat="1" ht="12" x14ac:dyDescent="0.2"/>
    <row r="1340" s="1" customFormat="1" ht="12" customHeight="1" x14ac:dyDescent="0.2"/>
    <row r="1341" s="1" customFormat="1" ht="12" x14ac:dyDescent="0.2"/>
    <row r="1342" s="1" customFormat="1" ht="12" x14ac:dyDescent="0.2"/>
    <row r="1343" s="1" customFormat="1" ht="12" x14ac:dyDescent="0.2"/>
    <row r="1344" s="1" customFormat="1" ht="12" x14ac:dyDescent="0.2"/>
    <row r="1345" s="1" customFormat="1" ht="12" x14ac:dyDescent="0.2"/>
    <row r="1346" s="1" customFormat="1" ht="12" x14ac:dyDescent="0.2"/>
    <row r="1347" s="1" customFormat="1" ht="12" x14ac:dyDescent="0.2"/>
    <row r="1348" s="1" customFormat="1" ht="12" x14ac:dyDescent="0.2"/>
    <row r="1349" s="1" customFormat="1" ht="12" x14ac:dyDescent="0.2"/>
    <row r="1350" s="1" customFormat="1" ht="12" x14ac:dyDescent="0.2"/>
    <row r="1351" s="1" customFormat="1" ht="12" x14ac:dyDescent="0.2"/>
    <row r="1352" s="1" customFormat="1" ht="12" x14ac:dyDescent="0.2"/>
    <row r="1353" s="1" customFormat="1" ht="12" x14ac:dyDescent="0.2"/>
    <row r="1354" s="1" customFormat="1" ht="12" x14ac:dyDescent="0.2"/>
    <row r="1355" s="1" customFormat="1" ht="12" x14ac:dyDescent="0.2"/>
    <row r="1356" s="1" customFormat="1" ht="12" x14ac:dyDescent="0.2"/>
    <row r="1357" s="1" customFormat="1" ht="12" x14ac:dyDescent="0.2"/>
    <row r="1358" s="1" customFormat="1" ht="12" x14ac:dyDescent="0.2"/>
    <row r="1359" s="1" customFormat="1" ht="12" x14ac:dyDescent="0.2"/>
    <row r="1360" s="1" customFormat="1" ht="12" x14ac:dyDescent="0.2"/>
    <row r="1361" s="1" customFormat="1" ht="12" x14ac:dyDescent="0.2"/>
    <row r="1362" s="1" customFormat="1" ht="12" x14ac:dyDescent="0.2"/>
    <row r="1363" s="1" customFormat="1" ht="12" x14ac:dyDescent="0.2"/>
    <row r="1364" s="1" customFormat="1" ht="12" x14ac:dyDescent="0.2"/>
    <row r="1365" s="1" customFormat="1" ht="12" x14ac:dyDescent="0.2"/>
    <row r="1366" s="1" customFormat="1" ht="12" x14ac:dyDescent="0.2"/>
    <row r="1367" s="1" customFormat="1" ht="12" x14ac:dyDescent="0.2"/>
    <row r="1368" s="1" customFormat="1" ht="12" x14ac:dyDescent="0.2"/>
    <row r="1369" s="1" customFormat="1" ht="12" x14ac:dyDescent="0.2"/>
    <row r="1370" s="1" customFormat="1" ht="12" x14ac:dyDescent="0.2"/>
    <row r="1371" s="1" customFormat="1" ht="12" x14ac:dyDescent="0.2"/>
    <row r="1372" s="1" customFormat="1" ht="12" x14ac:dyDescent="0.2"/>
    <row r="1373" s="1" customFormat="1" ht="12" x14ac:dyDescent="0.2"/>
    <row r="1374" s="1" customFormat="1" ht="12" x14ac:dyDescent="0.2"/>
    <row r="1375" s="1" customFormat="1" ht="12" x14ac:dyDescent="0.2"/>
    <row r="1376" s="1" customFormat="1" ht="12" x14ac:dyDescent="0.2"/>
    <row r="1377" s="1" customFormat="1" ht="12" x14ac:dyDescent="0.2"/>
    <row r="1378" s="1" customFormat="1" ht="12" x14ac:dyDescent="0.2"/>
    <row r="1379" s="1" customFormat="1" ht="12" x14ac:dyDescent="0.2"/>
    <row r="1380" s="1" customFormat="1" ht="12" x14ac:dyDescent="0.2"/>
    <row r="1381" s="1" customFormat="1" ht="12" x14ac:dyDescent="0.2"/>
    <row r="1382" s="1" customFormat="1" ht="12" x14ac:dyDescent="0.2"/>
    <row r="1383" s="1" customFormat="1" ht="12" x14ac:dyDescent="0.2"/>
    <row r="1384" s="1" customFormat="1" ht="12" x14ac:dyDescent="0.2"/>
    <row r="1385" s="1" customFormat="1" ht="12" x14ac:dyDescent="0.2"/>
    <row r="1386" s="1" customFormat="1" ht="12" x14ac:dyDescent="0.2"/>
    <row r="1387" s="1" customFormat="1" ht="12" x14ac:dyDescent="0.2"/>
    <row r="1388" s="1" customFormat="1" ht="12" x14ac:dyDescent="0.2"/>
    <row r="1389" s="1" customFormat="1" ht="12" x14ac:dyDescent="0.2"/>
    <row r="1390" s="1" customFormat="1" ht="12" x14ac:dyDescent="0.2"/>
    <row r="1391" s="1" customFormat="1" ht="12" x14ac:dyDescent="0.2"/>
    <row r="1392" s="1" customFormat="1" ht="12" x14ac:dyDescent="0.2"/>
    <row r="1393" s="1" customFormat="1" ht="12" x14ac:dyDescent="0.2"/>
    <row r="1394" s="1" customFormat="1" ht="12" x14ac:dyDescent="0.2"/>
    <row r="1395" s="1" customFormat="1" ht="12" x14ac:dyDescent="0.2"/>
    <row r="1396" s="1" customFormat="1" ht="12" x14ac:dyDescent="0.2"/>
    <row r="1397" s="1" customFormat="1" ht="12" x14ac:dyDescent="0.2"/>
    <row r="1398" s="1" customFormat="1" ht="12" x14ac:dyDescent="0.2"/>
    <row r="1399" s="1" customFormat="1" ht="12" x14ac:dyDescent="0.2"/>
    <row r="1400" s="1" customFormat="1" ht="12" x14ac:dyDescent="0.2"/>
    <row r="1401" s="1" customFormat="1" ht="12" x14ac:dyDescent="0.2"/>
    <row r="1402" s="1" customFormat="1" ht="12" x14ac:dyDescent="0.2"/>
    <row r="1403" s="1" customFormat="1" ht="12" x14ac:dyDescent="0.2"/>
    <row r="1404" s="1" customFormat="1" ht="12" x14ac:dyDescent="0.2"/>
    <row r="1405" s="1" customFormat="1" ht="12" x14ac:dyDescent="0.2"/>
    <row r="1406" s="1" customFormat="1" ht="12" x14ac:dyDescent="0.2"/>
    <row r="1407" s="1" customFormat="1" ht="12" x14ac:dyDescent="0.2"/>
    <row r="1408" s="1" customFormat="1" ht="12" x14ac:dyDescent="0.2"/>
    <row r="1409" s="1" customFormat="1" ht="12" x14ac:dyDescent="0.2"/>
    <row r="1410" s="1" customFormat="1" ht="12" x14ac:dyDescent="0.2"/>
    <row r="1411" s="1" customFormat="1" ht="12" x14ac:dyDescent="0.2"/>
    <row r="1412" s="1" customFormat="1" ht="12" x14ac:dyDescent="0.2"/>
    <row r="1413" s="1" customFormat="1" ht="12" x14ac:dyDescent="0.2"/>
    <row r="1414" s="1" customFormat="1" ht="12" x14ac:dyDescent="0.2"/>
    <row r="1415" s="1" customFormat="1" ht="12" x14ac:dyDescent="0.2"/>
    <row r="1416" s="1" customFormat="1" ht="12" x14ac:dyDescent="0.2"/>
    <row r="1417" s="1" customFormat="1" ht="12" x14ac:dyDescent="0.2"/>
    <row r="1418" s="1" customFormat="1" ht="12" x14ac:dyDescent="0.2"/>
    <row r="1419" s="1" customFormat="1" ht="12" x14ac:dyDescent="0.2"/>
    <row r="1420" s="1" customFormat="1" ht="12" x14ac:dyDescent="0.2"/>
    <row r="1421" s="1" customFormat="1" ht="12" x14ac:dyDescent="0.2"/>
    <row r="1422" s="1" customFormat="1" ht="12" x14ac:dyDescent="0.2"/>
    <row r="1423" s="1" customFormat="1" ht="12" x14ac:dyDescent="0.2"/>
    <row r="1424" s="1" customFormat="1" ht="12" x14ac:dyDescent="0.2"/>
    <row r="1425" s="1" customFormat="1" ht="12" x14ac:dyDescent="0.2"/>
    <row r="1426" s="1" customFormat="1" ht="12" x14ac:dyDescent="0.2"/>
    <row r="1427" s="1" customFormat="1" ht="12" x14ac:dyDescent="0.2"/>
    <row r="1428" s="1" customFormat="1" ht="12" x14ac:dyDescent="0.2"/>
    <row r="1429" s="1" customFormat="1" ht="12" x14ac:dyDescent="0.2"/>
    <row r="1430" s="1" customFormat="1" ht="12" x14ac:dyDescent="0.2"/>
    <row r="1431" s="1" customFormat="1" ht="12" x14ac:dyDescent="0.2"/>
    <row r="1432" s="1" customFormat="1" ht="12" x14ac:dyDescent="0.2"/>
    <row r="1433" s="1" customFormat="1" ht="12" x14ac:dyDescent="0.2"/>
    <row r="1434" s="1" customFormat="1" ht="12" x14ac:dyDescent="0.2"/>
    <row r="1435" s="1" customFormat="1" ht="12" x14ac:dyDescent="0.2"/>
    <row r="1436" s="1" customFormat="1" ht="12" x14ac:dyDescent="0.2"/>
    <row r="1437" s="1" customFormat="1" ht="12" x14ac:dyDescent="0.2"/>
    <row r="1438" s="1" customFormat="1" ht="12" x14ac:dyDescent="0.2"/>
    <row r="1439" s="1" customFormat="1" ht="12" x14ac:dyDescent="0.2"/>
    <row r="1440" s="1" customFormat="1" ht="12" x14ac:dyDescent="0.2"/>
    <row r="1441" s="1" customFormat="1" ht="12" x14ac:dyDescent="0.2"/>
    <row r="1442" s="1" customFormat="1" ht="12" x14ac:dyDescent="0.2"/>
    <row r="1443" s="1" customFormat="1" ht="12" x14ac:dyDescent="0.2"/>
    <row r="1444" s="1" customFormat="1" ht="12" x14ac:dyDescent="0.2"/>
    <row r="1445" s="1" customFormat="1" ht="12" x14ac:dyDescent="0.2"/>
    <row r="1446" s="1" customFormat="1" ht="12" x14ac:dyDescent="0.2"/>
    <row r="1447" s="1" customFormat="1" ht="12" x14ac:dyDescent="0.2"/>
    <row r="1448" s="1" customFormat="1" ht="12" x14ac:dyDescent="0.2"/>
    <row r="1449" s="1" customFormat="1" ht="12" x14ac:dyDescent="0.2"/>
    <row r="1450" s="1" customFormat="1" ht="12" x14ac:dyDescent="0.2"/>
    <row r="1451" s="1" customFormat="1" ht="12" x14ac:dyDescent="0.2"/>
    <row r="1452" s="1" customFormat="1" ht="12" x14ac:dyDescent="0.2"/>
    <row r="1453" s="1" customFormat="1" ht="12" x14ac:dyDescent="0.2"/>
    <row r="1454" s="1" customFormat="1" ht="12" x14ac:dyDescent="0.2"/>
    <row r="1455" s="1" customFormat="1" ht="12" x14ac:dyDescent="0.2"/>
    <row r="1456" s="1" customFormat="1" ht="12" x14ac:dyDescent="0.2"/>
    <row r="1457" s="1" customFormat="1" ht="12" x14ac:dyDescent="0.2"/>
    <row r="1458" s="1" customFormat="1" ht="12" x14ac:dyDescent="0.2"/>
    <row r="1459" s="1" customFormat="1" ht="12" x14ac:dyDescent="0.2"/>
    <row r="1460" s="1" customFormat="1" ht="12" x14ac:dyDescent="0.2"/>
    <row r="1461" s="1" customFormat="1" ht="12" x14ac:dyDescent="0.2"/>
    <row r="1462" s="1" customFormat="1" ht="12" x14ac:dyDescent="0.2"/>
    <row r="1463" s="1" customFormat="1" ht="12" x14ac:dyDescent="0.2"/>
    <row r="1464" s="1" customFormat="1" ht="12" x14ac:dyDescent="0.2"/>
    <row r="1465" s="1" customFormat="1" ht="12" x14ac:dyDescent="0.2"/>
    <row r="1466" s="1" customFormat="1" ht="12" x14ac:dyDescent="0.2"/>
    <row r="1467" s="1" customFormat="1" ht="12" x14ac:dyDescent="0.2"/>
    <row r="1468" s="1" customFormat="1" ht="12" x14ac:dyDescent="0.2"/>
    <row r="1469" s="1" customFormat="1" ht="12" x14ac:dyDescent="0.2"/>
    <row r="1470" s="1" customFormat="1" ht="12" x14ac:dyDescent="0.2"/>
    <row r="1471" s="1" customFormat="1" ht="12" x14ac:dyDescent="0.2"/>
    <row r="1472" s="1" customFormat="1" ht="12" x14ac:dyDescent="0.2"/>
    <row r="1473" s="1" customFormat="1" ht="12" x14ac:dyDescent="0.2"/>
    <row r="1474" s="1" customFormat="1" ht="12" x14ac:dyDescent="0.2"/>
    <row r="1475" s="1" customFormat="1" ht="12" x14ac:dyDescent="0.2"/>
    <row r="1476" s="1" customFormat="1" ht="12" x14ac:dyDescent="0.2"/>
    <row r="1477" s="1" customFormat="1" ht="12" x14ac:dyDescent="0.2"/>
    <row r="1478" s="1" customFormat="1" ht="12" x14ac:dyDescent="0.2"/>
    <row r="1479" s="1" customFormat="1" ht="12" x14ac:dyDescent="0.2"/>
    <row r="1480" s="1" customFormat="1" ht="12" x14ac:dyDescent="0.2"/>
    <row r="1481" s="1" customFormat="1" ht="12" x14ac:dyDescent="0.2"/>
    <row r="1482" s="1" customFormat="1" ht="12" x14ac:dyDescent="0.2"/>
    <row r="1483" s="1" customFormat="1" ht="12" x14ac:dyDescent="0.2"/>
    <row r="1484" s="1" customFormat="1" ht="12" x14ac:dyDescent="0.2"/>
    <row r="1485" s="1" customFormat="1" ht="12" x14ac:dyDescent="0.2"/>
    <row r="1486" s="1" customFormat="1" ht="12" x14ac:dyDescent="0.2"/>
    <row r="1487" s="1" customFormat="1" ht="12" x14ac:dyDescent="0.2"/>
    <row r="1488" s="1" customFormat="1" ht="12" x14ac:dyDescent="0.2"/>
    <row r="1489" s="1" customFormat="1" ht="12" x14ac:dyDescent="0.2"/>
    <row r="1490" s="1" customFormat="1" ht="12" x14ac:dyDescent="0.2"/>
    <row r="1491" s="1" customFormat="1" ht="12" x14ac:dyDescent="0.2"/>
    <row r="1492" s="1" customFormat="1" ht="12" x14ac:dyDescent="0.2"/>
    <row r="1493" s="1" customFormat="1" ht="12" x14ac:dyDescent="0.2"/>
    <row r="1494" s="1" customFormat="1" ht="12" x14ac:dyDescent="0.2"/>
    <row r="1495" s="1" customFormat="1" ht="12" x14ac:dyDescent="0.2"/>
    <row r="1496" s="1" customFormat="1" ht="12" x14ac:dyDescent="0.2"/>
    <row r="1497" s="1" customFormat="1" ht="12" x14ac:dyDescent="0.2"/>
    <row r="1498" s="1" customFormat="1" ht="12" x14ac:dyDescent="0.2"/>
    <row r="1499" s="1" customFormat="1" ht="12" x14ac:dyDescent="0.2"/>
    <row r="1500" s="1" customFormat="1" ht="12" x14ac:dyDescent="0.2"/>
    <row r="1501" s="1" customFormat="1" ht="12" x14ac:dyDescent="0.2"/>
    <row r="1502" s="1" customFormat="1" ht="12" x14ac:dyDescent="0.2"/>
    <row r="1503" s="1" customFormat="1" ht="12" x14ac:dyDescent="0.2"/>
    <row r="1504" s="1" customFormat="1" ht="12" x14ac:dyDescent="0.2"/>
    <row r="1505" s="1" customFormat="1" ht="12" x14ac:dyDescent="0.2"/>
    <row r="1506" s="1" customFormat="1" ht="12" x14ac:dyDescent="0.2"/>
    <row r="1507" s="1" customFormat="1" ht="12" x14ac:dyDescent="0.2"/>
    <row r="1508" s="1" customFormat="1" ht="12" x14ac:dyDescent="0.2"/>
    <row r="1509" s="1" customFormat="1" ht="12" x14ac:dyDescent="0.2"/>
    <row r="1510" s="1" customFormat="1" ht="12" x14ac:dyDescent="0.2"/>
    <row r="1511" s="1" customFormat="1" ht="12" x14ac:dyDescent="0.2"/>
    <row r="1512" s="1" customFormat="1" ht="12" x14ac:dyDescent="0.2"/>
    <row r="1513" s="1" customFormat="1" ht="12" x14ac:dyDescent="0.2"/>
    <row r="1514" s="1" customFormat="1" ht="12" x14ac:dyDescent="0.2"/>
    <row r="1515" s="1" customFormat="1" ht="12" x14ac:dyDescent="0.2"/>
    <row r="1516" s="1" customFormat="1" ht="12" x14ac:dyDescent="0.2"/>
    <row r="1517" s="1" customFormat="1" ht="12" x14ac:dyDescent="0.2"/>
    <row r="1518" s="1" customFormat="1" ht="12" x14ac:dyDescent="0.2"/>
    <row r="1519" s="1" customFormat="1" ht="12" x14ac:dyDescent="0.2"/>
    <row r="1520" s="1" customFormat="1" ht="12" x14ac:dyDescent="0.2"/>
    <row r="1521" s="1" customFormat="1" ht="12" x14ac:dyDescent="0.2"/>
    <row r="1522" s="1" customFormat="1" ht="12" x14ac:dyDescent="0.2"/>
    <row r="1523" s="1" customFormat="1" ht="12" x14ac:dyDescent="0.2"/>
    <row r="1524" s="1" customFormat="1" ht="12" x14ac:dyDescent="0.2"/>
    <row r="1525" s="1" customFormat="1" ht="12" x14ac:dyDescent="0.2"/>
    <row r="1526" s="1" customFormat="1" ht="12" x14ac:dyDescent="0.2"/>
    <row r="1527" s="1" customFormat="1" ht="12" x14ac:dyDescent="0.2"/>
    <row r="1528" s="1" customFormat="1" ht="12" x14ac:dyDescent="0.2"/>
    <row r="1529" s="1" customFormat="1" ht="12" x14ac:dyDescent="0.2"/>
    <row r="1530" s="1" customFormat="1" ht="12" x14ac:dyDescent="0.2"/>
    <row r="1531" s="1" customFormat="1" ht="12" x14ac:dyDescent="0.2"/>
    <row r="1532" s="1" customFormat="1" ht="12" x14ac:dyDescent="0.2"/>
    <row r="1533" s="1" customFormat="1" ht="12" x14ac:dyDescent="0.2"/>
    <row r="1534" s="1" customFormat="1" ht="12" x14ac:dyDescent="0.2"/>
    <row r="1535" s="1" customFormat="1" ht="12" x14ac:dyDescent="0.2"/>
    <row r="1536" s="1" customFormat="1" ht="12" x14ac:dyDescent="0.2"/>
    <row r="1537" s="1" customFormat="1" ht="12" x14ac:dyDescent="0.2"/>
    <row r="1538" s="1" customFormat="1" ht="12" x14ac:dyDescent="0.2"/>
    <row r="1539" s="1" customFormat="1" ht="12" x14ac:dyDescent="0.2"/>
    <row r="1540" s="1" customFormat="1" ht="12" x14ac:dyDescent="0.2"/>
    <row r="1541" s="1" customFormat="1" ht="12" x14ac:dyDescent="0.2"/>
    <row r="1542" s="1" customFormat="1" ht="12" x14ac:dyDescent="0.2"/>
    <row r="1543" s="1" customFormat="1" ht="12" x14ac:dyDescent="0.2"/>
    <row r="1544" s="1" customFormat="1" ht="12" x14ac:dyDescent="0.2"/>
    <row r="1545" s="1" customFormat="1" ht="12" x14ac:dyDescent="0.2"/>
    <row r="1546" s="1" customFormat="1" ht="12" x14ac:dyDescent="0.2"/>
    <row r="1547" s="1" customFormat="1" ht="12" x14ac:dyDescent="0.2"/>
    <row r="1548" s="1" customFormat="1" ht="12" x14ac:dyDescent="0.2"/>
    <row r="1549" s="1" customFormat="1" ht="12" x14ac:dyDescent="0.2"/>
    <row r="1550" s="1" customFormat="1" ht="12" x14ac:dyDescent="0.2"/>
    <row r="1551" s="1" customFormat="1" ht="12" x14ac:dyDescent="0.2"/>
    <row r="1552" s="1" customFormat="1" ht="12" x14ac:dyDescent="0.2"/>
    <row r="1553" s="1" customFormat="1" ht="12" x14ac:dyDescent="0.2"/>
    <row r="1554" s="1" customFormat="1" ht="12" x14ac:dyDescent="0.2"/>
    <row r="1555" s="1" customFormat="1" ht="12" x14ac:dyDescent="0.2"/>
    <row r="1556" s="1" customFormat="1" ht="12" x14ac:dyDescent="0.2"/>
    <row r="1557" s="1" customFormat="1" ht="12" x14ac:dyDescent="0.2"/>
    <row r="1558" s="1" customFormat="1" ht="12" x14ac:dyDescent="0.2"/>
    <row r="1559" s="1" customFormat="1" ht="12" x14ac:dyDescent="0.2"/>
    <row r="1560" s="1" customFormat="1" ht="12" x14ac:dyDescent="0.2"/>
    <row r="1561" s="1" customFormat="1" ht="12" x14ac:dyDescent="0.2"/>
    <row r="1562" s="1" customFormat="1" ht="12" x14ac:dyDescent="0.2"/>
    <row r="1563" s="1" customFormat="1" ht="12" x14ac:dyDescent="0.2"/>
    <row r="1564" s="1" customFormat="1" ht="12" x14ac:dyDescent="0.2"/>
    <row r="1565" s="1" customFormat="1" ht="12" x14ac:dyDescent="0.2"/>
    <row r="1566" s="1" customFormat="1" ht="12" x14ac:dyDescent="0.2"/>
    <row r="1567" s="1" customFormat="1" ht="12" x14ac:dyDescent="0.2"/>
    <row r="1568" s="1" customFormat="1" ht="12" x14ac:dyDescent="0.2"/>
    <row r="1569" s="1" customFormat="1" ht="12" x14ac:dyDescent="0.2"/>
    <row r="1570" s="1" customFormat="1" ht="12" x14ac:dyDescent="0.2"/>
    <row r="1571" s="1" customFormat="1" ht="12" x14ac:dyDescent="0.2"/>
    <row r="1572" s="1" customFormat="1" ht="12" x14ac:dyDescent="0.2"/>
    <row r="1573" s="1" customFormat="1" ht="12" x14ac:dyDescent="0.2"/>
    <row r="1574" s="1" customFormat="1" ht="12" x14ac:dyDescent="0.2"/>
    <row r="1575" s="1" customFormat="1" ht="12" x14ac:dyDescent="0.2"/>
    <row r="1576" s="1" customFormat="1" ht="12" x14ac:dyDescent="0.2"/>
    <row r="1577" s="1" customFormat="1" ht="12" x14ac:dyDescent="0.2"/>
    <row r="1578" s="1" customFormat="1" ht="12" x14ac:dyDescent="0.2"/>
    <row r="1579" s="1" customFormat="1" ht="12" x14ac:dyDescent="0.2"/>
    <row r="1580" s="1" customFormat="1" ht="12" x14ac:dyDescent="0.2"/>
    <row r="1581" s="1" customFormat="1" ht="12" x14ac:dyDescent="0.2"/>
    <row r="1582" s="1" customFormat="1" ht="12" x14ac:dyDescent="0.2"/>
    <row r="1583" s="1" customFormat="1" ht="12" x14ac:dyDescent="0.2"/>
    <row r="1584" s="1" customFormat="1" ht="12" x14ac:dyDescent="0.2"/>
    <row r="1585" spans="1:11" s="1" customFormat="1" ht="12" x14ac:dyDescent="0.2"/>
    <row r="1586" spans="1:11" s="1" customFormat="1" ht="12" x14ac:dyDescent="0.2"/>
    <row r="1587" spans="1:11" s="1" customFormat="1" ht="12" x14ac:dyDescent="0.2"/>
    <row r="1588" spans="1:11" s="1" customFormat="1" ht="12" x14ac:dyDescent="0.2"/>
    <row r="1589" spans="1:11" s="1" customFormat="1" ht="12" x14ac:dyDescent="0.2"/>
    <row r="1590" spans="1:11" s="1" customFormat="1" ht="12" x14ac:dyDescent="0.2"/>
    <row r="1591" spans="1:11" s="1" customFormat="1" ht="12" x14ac:dyDescent="0.2"/>
    <row r="1592" spans="1:11" s="1" customFormat="1" ht="12" x14ac:dyDescent="0.2"/>
    <row r="1593" spans="1:11" s="1" customFormat="1" ht="12" x14ac:dyDescent="0.2"/>
    <row r="1594" spans="1:11" s="1" customFormat="1" ht="12" x14ac:dyDescent="0.2"/>
    <row r="1595" spans="1:11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 x14ac:dyDescent="0.2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 x14ac:dyDescent="0.2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 x14ac:dyDescent="0.2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 x14ac:dyDescent="0.2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 x14ac:dyDescent="0.2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</sheetData>
  <mergeCells count="17">
    <mergeCell ref="A197:K197"/>
    <mergeCell ref="A244:K244"/>
    <mergeCell ref="A245:K245"/>
    <mergeCell ref="A289:K289"/>
    <mergeCell ref="A48:K48"/>
    <mergeCell ref="A97:K97"/>
    <mergeCell ref="A145:K145"/>
    <mergeCell ref="A193:K193"/>
    <mergeCell ref="A241:K241"/>
    <mergeCell ref="A172:F172"/>
    <mergeCell ref="A52:K52"/>
    <mergeCell ref="A51:K51"/>
    <mergeCell ref="A100:K100"/>
    <mergeCell ref="A101:K101"/>
    <mergeCell ref="A148:K148"/>
    <mergeCell ref="A149:K149"/>
    <mergeCell ref="A196:K196"/>
  </mergeCells>
  <phoneticPr fontId="0" type="noConversion"/>
  <printOptions horizontalCentered="1"/>
  <pageMargins left="0.5" right="0.5" top="0.15" bottom="0.15" header="0.5" footer="0.5"/>
  <pageSetup scale="95" fitToHeight="0" orientation="landscape" r:id="rId1"/>
  <headerFooter alignWithMargins="0"/>
  <rowBreaks count="5" manualBreakCount="5">
    <brk id="49" max="10" man="1"/>
    <brk id="97" max="10" man="1"/>
    <brk id="145" max="10" man="1"/>
    <brk id="193" max="10" man="1"/>
    <brk id="2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19</vt:lpstr>
      <vt:lpstr>'TABLE 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Gary Reid II</cp:lastModifiedBy>
  <cp:lastPrinted>2023-12-22T15:30:09Z</cp:lastPrinted>
  <dcterms:created xsi:type="dcterms:W3CDTF">2002-10-17T18:18:05Z</dcterms:created>
  <dcterms:modified xsi:type="dcterms:W3CDTF">2024-01-02T22:46:59Z</dcterms:modified>
</cp:coreProperties>
</file>